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C:\Users\soveroye\Desktop\Marketing\Website\Consortium Documents\"/>
    </mc:Choice>
  </mc:AlternateContent>
  <bookViews>
    <workbookView xWindow="0" yWindow="0" windowWidth="28800" windowHeight="12300"/>
  </bookViews>
  <sheets>
    <sheet name="AEBG Agreement Page" sheetId="1" r:id="rId1"/>
    <sheet name="AEBG Contract Page" sheetId="3" r:id="rId2"/>
    <sheet name="Budget Detail Sheet" sheetId="8" r:id="rId3"/>
    <sheet name="Budget Summary" sheetId="9" r:id="rId4"/>
    <sheet name="Annual Workplan-1" sheetId="10" r:id="rId5"/>
    <sheet name="Annual Workplan-2" sheetId="17" r:id="rId6"/>
    <sheet name="Annual Workplan-3" sheetId="18" r:id="rId7"/>
    <sheet name="Annual Workplan-4" sheetId="19" r:id="rId8"/>
    <sheet name="AdultEd-2016-2017" sheetId="21" state="veryHidden" r:id="rId9"/>
    <sheet name="Detail for Agreement Page" sheetId="16" state="veryHidden" r:id="rId10"/>
    <sheet name="Breakdown by Entity" sheetId="6" state="veryHidden" r:id="rId11"/>
    <sheet name="Breakdown by Regional Consortia" sheetId="7" state="veryHidden" r:id="rId12"/>
  </sheets>
  <definedNames>
    <definedName name="Allocation_No" localSheetId="5">#REF!</definedName>
    <definedName name="Allocation_No" localSheetId="7">#REF!</definedName>
    <definedName name="Allocation_No" localSheetId="9">#REF!</definedName>
    <definedName name="Allocation_No">#REF!</definedName>
    <definedName name="Allocation_No." localSheetId="5">#REF!</definedName>
    <definedName name="Allocation_No." localSheetId="7">#REF!</definedName>
    <definedName name="Allocation_No." localSheetId="9">#REF!</definedName>
    <definedName name="Allocation_No.">#REF!</definedName>
    <definedName name="Allocation_Number">#REF!</definedName>
    <definedName name="AllocationNumber" localSheetId="5">#REF!</definedName>
    <definedName name="AllocationNumber" localSheetId="7">#REF!</definedName>
    <definedName name="AllocationNumber" localSheetId="9">#REF!</definedName>
    <definedName name="AllocationNumber">#REF!</definedName>
    <definedName name="AllocationNumbers" localSheetId="5">#REF!</definedName>
    <definedName name="AllocationNumbers" localSheetId="7">#REF!</definedName>
    <definedName name="AllocationNumbers" localSheetId="9">#REF!</definedName>
    <definedName name="AllocationNumbers">#REF!</definedName>
    <definedName name="College" localSheetId="5">'AEBG Agreement Page'!#REF!</definedName>
    <definedName name="College" localSheetId="7">'AEBG Agreement Page'!#REF!</definedName>
    <definedName name="College" localSheetId="9">'AEBG Agreement Page'!#REF!</definedName>
    <definedName name="College">'AEBG Agreement Page'!#REF!</definedName>
    <definedName name="Colleges" localSheetId="1">#REF!</definedName>
    <definedName name="Colleges" localSheetId="4">#REF!</definedName>
    <definedName name="Colleges" localSheetId="5">#REF!</definedName>
    <definedName name="Colleges" localSheetId="6">#REF!</definedName>
    <definedName name="Colleges" localSheetId="7">#REF!</definedName>
    <definedName name="Colleges" localSheetId="2">#REF!</definedName>
    <definedName name="Colleges" localSheetId="9">#REF!</definedName>
    <definedName name="Colleges">#REF!</definedName>
    <definedName name="Consort_allocation">#REF!</definedName>
    <definedName name="Consortia_Allocation" localSheetId="5">#REF!</definedName>
    <definedName name="Consortia_Allocation" localSheetId="7">#REF!</definedName>
    <definedName name="Consortia_Allocation" localSheetId="9">#REF!</definedName>
    <definedName name="Consortia_Allocation">#REF!</definedName>
    <definedName name="District" localSheetId="5">'AEBG Agreement Page'!#REF!</definedName>
    <definedName name="District" localSheetId="7">'AEBG Agreement Page'!#REF!</definedName>
    <definedName name="District" localSheetId="9">'AEBG Agreement Page'!#REF!</definedName>
    <definedName name="District">'AEBG Agreement Page'!#REF!</definedName>
    <definedName name="Districts" localSheetId="1">#REF!</definedName>
    <definedName name="Districts" localSheetId="4">#REF!</definedName>
    <definedName name="Districts" localSheetId="5">#REF!</definedName>
    <definedName name="Districts" localSheetId="6">#REF!</definedName>
    <definedName name="Districts" localSheetId="7">#REF!</definedName>
    <definedName name="Districts" localSheetId="2">#REF!</definedName>
    <definedName name="Districts" localSheetId="9">#REF!</definedName>
    <definedName name="Districts">#REF!</definedName>
    <definedName name="Funding" localSheetId="4">#REF!</definedName>
    <definedName name="Funding" localSheetId="5">#REF!</definedName>
    <definedName name="Funding" localSheetId="6">#REF!</definedName>
    <definedName name="Funding" localSheetId="7">#REF!</definedName>
    <definedName name="Funding" localSheetId="2">#REF!</definedName>
    <definedName name="Funding" localSheetId="9">#REF!</definedName>
    <definedName name="Funding">#REF!</definedName>
    <definedName name="Grantee" localSheetId="5">#REF!</definedName>
    <definedName name="Grantee" localSheetId="7">#REF!</definedName>
    <definedName name="Grantee" localSheetId="9">#REF!</definedName>
    <definedName name="Grantee">#REF!</definedName>
    <definedName name="Grantee_Names">#REF!</definedName>
    <definedName name="GranteeName" localSheetId="5">#REF!</definedName>
    <definedName name="GranteeName" localSheetId="7">#REF!</definedName>
    <definedName name="GranteeName" localSheetId="9">#REF!</definedName>
    <definedName name="GranteeName">#REF!</definedName>
    <definedName name="GranteeNames" localSheetId="5">#REF!</definedName>
    <definedName name="GranteeNames" localSheetId="7">#REF!</definedName>
    <definedName name="GranteeNames" localSheetId="9">#REF!</definedName>
    <definedName name="GranteeNames">#REF!</definedName>
    <definedName name="Numbers" localSheetId="5">#REF!</definedName>
    <definedName name="Numbers" localSheetId="7">#REF!</definedName>
    <definedName name="Numbers" localSheetId="9">#REF!</definedName>
    <definedName name="Numbers">#REF!</definedName>
    <definedName name="_xlnm.Print_Area" localSheetId="0">'AEBG Agreement Page'!$A$1:$I$20</definedName>
    <definedName name="_xlnm.Print_Area" localSheetId="1">'AEBG Contract Page'!$A$1:$G$25</definedName>
    <definedName name="_xlnm.Print_Area" localSheetId="4">'Annual Workplan-1'!$A$1:$H$49</definedName>
    <definedName name="_xlnm.Print_Area" localSheetId="5">'Annual Workplan-2'!$A$1:$H$49</definedName>
    <definedName name="_xlnm.Print_Area" localSheetId="6">'Annual Workplan-3'!$A$1:$H$49</definedName>
    <definedName name="_xlnm.Print_Area" localSheetId="7">'Annual Workplan-4'!$A$1:$H$49</definedName>
    <definedName name="_xlnm.Print_Area" localSheetId="2">'Budget Detail Sheet'!$A$1:$D$74</definedName>
    <definedName name="_xlnm.Print_Area" localSheetId="3">'Budget Summary'!$A$1:$E$34</definedName>
    <definedName name="_xlnm.Print_Area" localSheetId="9">'Detail for Agreement Page'!$A$1:$F$75</definedName>
    <definedName name="_xlnm.Print_Titles" localSheetId="4">'Annual Workplan-1'!$1:$13</definedName>
    <definedName name="_xlnm.Print_Titles" localSheetId="5">'Annual Workplan-2'!$1:$13</definedName>
    <definedName name="_xlnm.Print_Titles" localSheetId="6">'Annual Workplan-3'!$1:$13</definedName>
    <definedName name="_xlnm.Print_Titles" localSheetId="7">'Annual Workplan-4'!$1:$13</definedName>
    <definedName name="_xlnm.Print_Titles" localSheetId="2">'Budget Detail Sheet'!$1:$11</definedName>
    <definedName name="_xlnm.Print_Titles" localSheetId="9">'Detail for Agreement Page'!$1:$1</definedName>
    <definedName name="test" localSheetId="1">#REF!</definedName>
    <definedName name="test" localSheetId="4">#REF!</definedName>
    <definedName name="test" localSheetId="5">#REF!</definedName>
    <definedName name="test" localSheetId="6">#REF!</definedName>
    <definedName name="test" localSheetId="7">#REF!</definedName>
    <definedName name="test" localSheetId="2">#REF!</definedName>
    <definedName name="test" localSheetId="9">#REF!</definedName>
    <definedName name="test">#REF!</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F12" i="16" l="1"/>
  <c r="J73" i="21" l="1"/>
  <c r="E3" i="3"/>
  <c r="F5" i="19"/>
  <c r="F4" i="19"/>
  <c r="F3" i="19"/>
  <c r="F5" i="18"/>
  <c r="F4" i="18"/>
  <c r="F3" i="18"/>
  <c r="F5" i="17"/>
  <c r="F4" i="17"/>
  <c r="F3" i="17"/>
  <c r="F5" i="10"/>
  <c r="F4" i="10"/>
  <c r="F3" i="10"/>
  <c r="D4" i="8"/>
  <c r="E4" i="9" s="1"/>
  <c r="D3" i="8"/>
  <c r="G3" i="18" s="1"/>
  <c r="D2" i="8"/>
  <c r="G2" i="17" s="1"/>
  <c r="E32" i="9"/>
  <c r="B32" i="9"/>
  <c r="E28" i="9"/>
  <c r="B28" i="9"/>
  <c r="D5" i="9"/>
  <c r="D3" i="9"/>
  <c r="G7" i="1"/>
  <c r="E5" i="3" s="1"/>
  <c r="D5" i="8" s="1"/>
  <c r="E57" i="16"/>
  <c r="D57" i="16"/>
  <c r="E56" i="16"/>
  <c r="D56" i="16"/>
  <c r="E50" i="16"/>
  <c r="F50" i="16" s="1"/>
  <c r="D50" i="16"/>
  <c r="E17" i="16"/>
  <c r="D17" i="16"/>
  <c r="D75" i="16" s="1"/>
  <c r="F72" i="16"/>
  <c r="F71" i="16"/>
  <c r="F70" i="16"/>
  <c r="F69" i="16"/>
  <c r="F66" i="16"/>
  <c r="F65" i="16"/>
  <c r="F64" i="16"/>
  <c r="F63" i="16"/>
  <c r="F62" i="16"/>
  <c r="F60" i="16"/>
  <c r="F15" i="16"/>
  <c r="F59" i="16"/>
  <c r="F47" i="16"/>
  <c r="F58" i="16"/>
  <c r="F67" i="16"/>
  <c r="F55" i="16"/>
  <c r="F54" i="16"/>
  <c r="F53" i="16"/>
  <c r="F61" i="16"/>
  <c r="F52" i="16"/>
  <c r="F51" i="16"/>
  <c r="F49" i="16"/>
  <c r="F46" i="16"/>
  <c r="F45" i="16"/>
  <c r="F44" i="16"/>
  <c r="F43" i="16"/>
  <c r="F42" i="16"/>
  <c r="F68" i="16"/>
  <c r="F40" i="16"/>
  <c r="F39" i="16"/>
  <c r="F38" i="16"/>
  <c r="F37" i="16"/>
  <c r="F36" i="16"/>
  <c r="F35" i="16"/>
  <c r="F34" i="16"/>
  <c r="F32" i="16"/>
  <c r="F30" i="16"/>
  <c r="F29" i="16"/>
  <c r="F28" i="16"/>
  <c r="F48" i="16"/>
  <c r="F27" i="16"/>
  <c r="F26" i="16"/>
  <c r="F25" i="16"/>
  <c r="F24" i="16"/>
  <c r="F23" i="16"/>
  <c r="F22" i="16"/>
  <c r="F21" i="16"/>
  <c r="F20" i="16"/>
  <c r="F19" i="16"/>
  <c r="F18" i="16"/>
  <c r="F16" i="16"/>
  <c r="F14" i="16"/>
  <c r="F13" i="16"/>
  <c r="F11" i="16"/>
  <c r="F10" i="16"/>
  <c r="F41" i="16"/>
  <c r="F9" i="16"/>
  <c r="F33" i="16"/>
  <c r="F8" i="16"/>
  <c r="F31" i="16"/>
  <c r="F7" i="16"/>
  <c r="F6" i="16"/>
  <c r="F5" i="16"/>
  <c r="F4" i="16"/>
  <c r="F3" i="16"/>
  <c r="F2" i="16"/>
  <c r="I11" i="1" s="1"/>
  <c r="D11" i="8" s="1"/>
  <c r="V71" i="8" s="1"/>
  <c r="D70" i="8"/>
  <c r="V73" i="8" s="1"/>
  <c r="E69" i="8"/>
  <c r="E19" i="9" s="1"/>
  <c r="E67" i="8"/>
  <c r="E18" i="9" s="1"/>
  <c r="E64" i="8"/>
  <c r="E17" i="9" s="1"/>
  <c r="E44" i="8"/>
  <c r="E16" i="9" s="1"/>
  <c r="E36" i="8"/>
  <c r="E15" i="9" s="1"/>
  <c r="E27" i="8"/>
  <c r="E14" i="9"/>
  <c r="E19" i="8"/>
  <c r="E13" i="9" s="1"/>
  <c r="G4" i="10"/>
  <c r="G4" i="17"/>
  <c r="G4" i="19"/>
  <c r="G2" i="18"/>
  <c r="G4" i="18"/>
  <c r="E21" i="9"/>
  <c r="E22" i="9"/>
  <c r="F85" i="7"/>
  <c r="E85" i="7"/>
  <c r="G82" i="7"/>
  <c r="G81" i="7"/>
  <c r="G80" i="7"/>
  <c r="G79" i="7"/>
  <c r="G78" i="7"/>
  <c r="G77" i="7"/>
  <c r="G76" i="7"/>
  <c r="G75" i="7"/>
  <c r="G74" i="7"/>
  <c r="G73" i="7"/>
  <c r="G72" i="7"/>
  <c r="G71" i="7"/>
  <c r="G70" i="7"/>
  <c r="G69" i="7"/>
  <c r="G68" i="7"/>
  <c r="G67" i="7"/>
  <c r="G66" i="7"/>
  <c r="G65" i="7"/>
  <c r="G64" i="7"/>
  <c r="G63" i="7"/>
  <c r="G62" i="7"/>
  <c r="G61" i="7"/>
  <c r="G60" i="7"/>
  <c r="G59" i="7"/>
  <c r="G58" i="7"/>
  <c r="G57" i="7"/>
  <c r="G56"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0" i="7"/>
  <c r="G19" i="7"/>
  <c r="G18" i="7"/>
  <c r="G17" i="7"/>
  <c r="G16" i="7"/>
  <c r="G15" i="7"/>
  <c r="G14" i="7"/>
  <c r="G13" i="7"/>
  <c r="G12" i="7"/>
  <c r="G11" i="7"/>
  <c r="G10" i="7"/>
  <c r="G9" i="7"/>
  <c r="G8" i="7"/>
  <c r="G7" i="7"/>
  <c r="G6" i="7"/>
  <c r="G5" i="7"/>
  <c r="G4" i="7"/>
  <c r="G3" i="7"/>
  <c r="G2" i="7"/>
  <c r="H81" i="6"/>
  <c r="G81" i="6"/>
  <c r="I78" i="6"/>
  <c r="I77" i="6"/>
  <c r="I76" i="6"/>
  <c r="I75" i="6"/>
  <c r="I74" i="6"/>
  <c r="I73" i="6"/>
  <c r="I72" i="6"/>
  <c r="I71" i="6"/>
  <c r="I70" i="6"/>
  <c r="I69" i="6"/>
  <c r="I68" i="6"/>
  <c r="I67" i="6"/>
  <c r="I66" i="6"/>
  <c r="I65" i="6"/>
  <c r="I64" i="6"/>
  <c r="I63" i="6"/>
  <c r="I62"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I6" i="6"/>
  <c r="I5" i="6"/>
  <c r="I4" i="6"/>
  <c r="I3" i="6"/>
  <c r="I2" i="6"/>
  <c r="E4" i="3"/>
  <c r="B9" i="3"/>
  <c r="F17" i="16" l="1"/>
  <c r="G85" i="7"/>
  <c r="F57" i="16"/>
  <c r="E75" i="16"/>
  <c r="F56" i="16"/>
  <c r="G3" i="10"/>
  <c r="I81" i="6"/>
  <c r="G2" i="10"/>
  <c r="F75" i="16"/>
  <c r="E2" i="9"/>
  <c r="D73" i="8"/>
  <c r="E23" i="9" s="1"/>
  <c r="G3" i="19"/>
  <c r="E12" i="9"/>
  <c r="F12" i="9" s="1"/>
  <c r="E20" i="9"/>
  <c r="G5" i="17"/>
  <c r="E5" i="9"/>
  <c r="G5" i="18"/>
  <c r="G5" i="10"/>
  <c r="G5" i="19"/>
  <c r="E3" i="9"/>
  <c r="G3" i="17"/>
  <c r="G2" i="19"/>
  <c r="D74" i="8" l="1"/>
  <c r="E24" i="9"/>
</calcChain>
</file>

<file path=xl/comments1.xml><?xml version="1.0" encoding="utf-8"?>
<comments xmlns="http://schemas.openxmlformats.org/spreadsheetml/2006/main">
  <authors>
    <author>Alexander, Nicole</author>
  </authors>
  <commentList>
    <comment ref="E18" authorId="0" shapeId="0">
      <text>
        <r>
          <rPr>
            <b/>
            <sz val="9"/>
            <color indexed="81"/>
            <rFont val="Tahoma"/>
            <family val="2"/>
          </rPr>
          <t>Alexander, Nicole:</t>
        </r>
        <r>
          <rPr>
            <sz val="9"/>
            <color indexed="81"/>
            <rFont val="Tahoma"/>
            <family val="2"/>
          </rPr>
          <t xml:space="preserve">
Total= $30,567.00
</t>
        </r>
      </text>
    </comment>
    <comment ref="F18" authorId="0" shapeId="0">
      <text>
        <r>
          <rPr>
            <b/>
            <sz val="9"/>
            <color indexed="81"/>
            <rFont val="Tahoma"/>
            <family val="2"/>
          </rPr>
          <t>Alexander, Nicole:</t>
        </r>
        <r>
          <rPr>
            <sz val="9"/>
            <color indexed="81"/>
            <rFont val="Tahoma"/>
            <family val="2"/>
          </rPr>
          <t xml:space="preserve">
Total = $133,731.00</t>
        </r>
      </text>
    </comment>
    <comment ref="E53" authorId="0" shapeId="0">
      <text>
        <r>
          <rPr>
            <b/>
            <sz val="9"/>
            <color indexed="81"/>
            <rFont val="Tahoma"/>
            <family val="2"/>
          </rPr>
          <t>Alexander, Nicole:</t>
        </r>
        <r>
          <rPr>
            <sz val="9"/>
            <color indexed="81"/>
            <rFont val="Tahoma"/>
            <family val="2"/>
          </rPr>
          <t xml:space="preserve">
Total = $112,083.00</t>
        </r>
      </text>
    </comment>
    <comment ref="F53" authorId="0" shapeId="0">
      <text>
        <r>
          <rPr>
            <b/>
            <sz val="9"/>
            <color indexed="81"/>
            <rFont val="Tahoma"/>
            <family val="2"/>
          </rPr>
          <t>Alexander, Nicole:</t>
        </r>
        <r>
          <rPr>
            <sz val="9"/>
            <color indexed="81"/>
            <rFont val="Tahoma"/>
            <family val="2"/>
          </rPr>
          <t xml:space="preserve">
Total = $490,366.00</t>
        </r>
      </text>
    </comment>
    <comment ref="E62" authorId="0" shapeId="0">
      <text>
        <r>
          <rPr>
            <b/>
            <sz val="9"/>
            <color indexed="81"/>
            <rFont val="Tahoma"/>
            <family val="2"/>
          </rPr>
          <t>Alexander, Nicole:</t>
        </r>
        <r>
          <rPr>
            <sz val="9"/>
            <color indexed="81"/>
            <rFont val="Tahoma"/>
            <family val="2"/>
          </rPr>
          <t xml:space="preserve">
Total=$23,016.00</t>
        </r>
      </text>
    </comment>
    <comment ref="F62" authorId="0" shapeId="0">
      <text>
        <r>
          <rPr>
            <b/>
            <sz val="9"/>
            <color indexed="81"/>
            <rFont val="Tahoma"/>
            <family val="2"/>
          </rPr>
          <t>Alexander, Nicole:</t>
        </r>
        <r>
          <rPr>
            <sz val="9"/>
            <color indexed="81"/>
            <rFont val="Tahoma"/>
            <family val="2"/>
          </rPr>
          <t xml:space="preserve">
Total=$100,695.00</t>
        </r>
      </text>
    </comment>
    <comment ref="E65" authorId="0" shapeId="0">
      <text>
        <r>
          <rPr>
            <b/>
            <sz val="9"/>
            <color indexed="81"/>
            <rFont val="Tahoma"/>
            <family val="2"/>
          </rPr>
          <t>Alexander, Nicole:</t>
        </r>
        <r>
          <rPr>
            <sz val="9"/>
            <color indexed="81"/>
            <rFont val="Tahoma"/>
            <family val="2"/>
          </rPr>
          <t xml:space="preserve">
Total=$23,016.00</t>
        </r>
      </text>
    </comment>
    <comment ref="F65" authorId="0" shapeId="0">
      <text>
        <r>
          <rPr>
            <b/>
            <sz val="9"/>
            <color indexed="81"/>
            <rFont val="Tahoma"/>
            <family val="2"/>
          </rPr>
          <t>Alexander, Nicole:</t>
        </r>
        <r>
          <rPr>
            <sz val="9"/>
            <color indexed="81"/>
            <rFont val="Tahoma"/>
            <family val="2"/>
          </rPr>
          <t xml:space="preserve">
Total=$100,695.00</t>
        </r>
      </text>
    </comment>
  </commentList>
</comments>
</file>

<file path=xl/sharedStrings.xml><?xml version="1.0" encoding="utf-8"?>
<sst xmlns="http://schemas.openxmlformats.org/spreadsheetml/2006/main" count="1843" uniqueCount="871">
  <si>
    <t>Date:</t>
  </si>
  <si>
    <t>Agency Address:</t>
  </si>
  <si>
    <t>Sacramento, CA 95811-6539</t>
  </si>
  <si>
    <t>Total Funds Allocated:</t>
  </si>
  <si>
    <t>Name:</t>
  </si>
  <si>
    <t>Title:</t>
  </si>
  <si>
    <t>STATE OF CALIFORNIA-CCCCO</t>
  </si>
  <si>
    <t>Funding Fiscal Year:</t>
  </si>
  <si>
    <t>FISCAL YEAR:</t>
  </si>
  <si>
    <t>CONTACT PAGE</t>
  </si>
  <si>
    <t>Address:</t>
  </si>
  <si>
    <t>City:</t>
  </si>
  <si>
    <t>State:</t>
  </si>
  <si>
    <t>Zip:</t>
  </si>
  <si>
    <t>Phone:</t>
  </si>
  <si>
    <t>Fax:</t>
  </si>
  <si>
    <t>E-mail Address:</t>
  </si>
  <si>
    <t>2015/16</t>
  </si>
  <si>
    <t xml:space="preserve">Allocation Number: </t>
  </si>
  <si>
    <t>Project Director:</t>
  </si>
  <si>
    <t>AEBG Monitor:</t>
  </si>
  <si>
    <t>YUBA CCD</t>
  </si>
  <si>
    <t>YOSEMITE CCD</t>
  </si>
  <si>
    <t>WEST KERN</t>
  </si>
  <si>
    <t>WEST KERN CCD</t>
  </si>
  <si>
    <t>WEST HILLS</t>
  </si>
  <si>
    <t>WEST HILLS CCD</t>
  </si>
  <si>
    <t>VICTOR VALLEY</t>
  </si>
  <si>
    <t>VICTOR VALLEY CCD</t>
  </si>
  <si>
    <t>VENTURA</t>
  </si>
  <si>
    <t>STATE CENTER</t>
  </si>
  <si>
    <t>STATE CENTER CCD</t>
  </si>
  <si>
    <t>SOUTHWESTERN CCD</t>
  </si>
  <si>
    <t>SOUTH ORANGE</t>
  </si>
  <si>
    <t>SOUTH ORANGE CCD</t>
  </si>
  <si>
    <t>SONOMA</t>
  </si>
  <si>
    <t>SONOMA CCD</t>
  </si>
  <si>
    <t>SOLANO</t>
  </si>
  <si>
    <t>SISKIYOUS</t>
  </si>
  <si>
    <t>SISKIYOUS CCD</t>
  </si>
  <si>
    <t>SHASTA-TEHAMA-TRINITY</t>
  </si>
  <si>
    <t>SHASTA-TEHAMA-TRINITY CCD</t>
  </si>
  <si>
    <t>SANTA BARBARA</t>
  </si>
  <si>
    <t>SANTA BARBARA CCD</t>
  </si>
  <si>
    <t>SAN MATEO UHSD</t>
  </si>
  <si>
    <t>SAN LUIS OBISPO</t>
  </si>
  <si>
    <t>SAN LUIS OBISPO CCD</t>
  </si>
  <si>
    <t>SAN JOAQUIN DELTA CCD</t>
  </si>
  <si>
    <t>SAN FRANCISCO</t>
  </si>
  <si>
    <t>SAN FRANCISCO CCD</t>
  </si>
  <si>
    <t>SAN BERNARDINO</t>
  </si>
  <si>
    <t>SAN BERNARDINO CCD</t>
  </si>
  <si>
    <t>RIO HONDO</t>
  </si>
  <si>
    <t>RIO HONDO CCD</t>
  </si>
  <si>
    <t>REDWOODS CCD</t>
  </si>
  <si>
    <t>RANCHO SANTIAGO</t>
  </si>
  <si>
    <t>RANCHO SANTIAGO CCD</t>
  </si>
  <si>
    <t>PASADENA</t>
  </si>
  <si>
    <t>PASADENA CCD</t>
  </si>
  <si>
    <t>PALO VERDE</t>
  </si>
  <si>
    <t>PALO VERDE CCD</t>
  </si>
  <si>
    <t>OHLONE CCD</t>
  </si>
  <si>
    <t>NORTH ORANGE</t>
  </si>
  <si>
    <t>NORTH ORANGE CCD</t>
  </si>
  <si>
    <t>MT. SAN JACINTO CCD</t>
  </si>
  <si>
    <t>MT. SAN ANTONIO</t>
  </si>
  <si>
    <t>MT. SAN ANTONIO CCD</t>
  </si>
  <si>
    <t>MONTEREY</t>
  </si>
  <si>
    <t>MIRA COSTA CCD</t>
  </si>
  <si>
    <t>MERCED CCD</t>
  </si>
  <si>
    <t>MENDOCINO-LAKE</t>
  </si>
  <si>
    <t>MENDOCINO-LAKE CCD</t>
  </si>
  <si>
    <t>MARIN</t>
  </si>
  <si>
    <t>MARIN CCD</t>
  </si>
  <si>
    <t>LONG BEACH</t>
  </si>
  <si>
    <t>LONG BEACH USD</t>
  </si>
  <si>
    <t>LASSEN</t>
  </si>
  <si>
    <t>LASSEN CCD</t>
  </si>
  <si>
    <t>LAKE TAHOE</t>
  </si>
  <si>
    <t>LAKE TAHOE CCD</t>
  </si>
  <si>
    <t>KERN</t>
  </si>
  <si>
    <t>KERN CCD</t>
  </si>
  <si>
    <t>IMPERIAL</t>
  </si>
  <si>
    <t>IMPERIAL COE</t>
  </si>
  <si>
    <t>HARTNELL CCD</t>
  </si>
  <si>
    <t>GROSSMONT-CUYAMACA</t>
  </si>
  <si>
    <t>GROSSMONT-CUYAMACA CCD</t>
  </si>
  <si>
    <t>GLENDALE</t>
  </si>
  <si>
    <t>GLENDALE CCD</t>
  </si>
  <si>
    <t>GAVILAN</t>
  </si>
  <si>
    <t>GAVILAN CCD</t>
  </si>
  <si>
    <t>FEATHER RIVER</t>
  </si>
  <si>
    <t>FEATHER RIVER CCD</t>
  </si>
  <si>
    <t>EL CAMINO CCD</t>
  </si>
  <si>
    <t>DESERT</t>
  </si>
  <si>
    <t>DESERT CCD</t>
  </si>
  <si>
    <t>COPPER MOUNTAIN CCD</t>
  </si>
  <si>
    <t>CONTRA COSTA</t>
  </si>
  <si>
    <t>COAST</t>
  </si>
  <si>
    <t>COAST CCD</t>
  </si>
  <si>
    <t>CERRITOS CCD</t>
  </si>
  <si>
    <t>CABRILLO CCD</t>
  </si>
  <si>
    <t>BUTTE-GLENN</t>
  </si>
  <si>
    <t>BUTTE-GLENN CCD</t>
  </si>
  <si>
    <t>BARSTOW</t>
  </si>
  <si>
    <t>BARSTOW USD</t>
  </si>
  <si>
    <t>ANTELOPE VALLEY</t>
  </si>
  <si>
    <t>ANTELOPE VALLEY  UHSD</t>
  </si>
  <si>
    <t>ALLAN HANCOCK</t>
  </si>
  <si>
    <t>ALLAN HANCOCK CCD</t>
  </si>
  <si>
    <t>Allocation No.</t>
  </si>
  <si>
    <t>Neil Kelly</t>
  </si>
  <si>
    <t>nkelly@cccco.edu</t>
  </si>
  <si>
    <t xml:space="preserve">(916) 324-8895 </t>
  </si>
  <si>
    <t>AEBG Program Regional Consortium Funding Appropriation</t>
  </si>
  <si>
    <t>ALLOCATION NUMBER:</t>
  </si>
  <si>
    <t>MONROVIA USD</t>
  </si>
  <si>
    <t>CHAFFEY JOINT UHSD</t>
  </si>
  <si>
    <t>PARAMOUNT USD</t>
  </si>
  <si>
    <t>SACRAMENTO COE</t>
  </si>
  <si>
    <t>MONTEREY PENINSULA CCD</t>
  </si>
  <si>
    <t>VISTA USD</t>
  </si>
  <si>
    <t>PIEDMONT USD</t>
  </si>
  <si>
    <t>VISALIA USD</t>
  </si>
  <si>
    <t>ROSEVILLE JOINT UHSD</t>
  </si>
  <si>
    <t>FAIRFIELD-SUISUN USD</t>
  </si>
  <si>
    <r>
      <t>District Chief Business Officer</t>
    </r>
    <r>
      <rPr>
        <i/>
        <sz val="10"/>
        <rFont val="Arial"/>
        <family val="2"/>
      </rPr>
      <t xml:space="preserve"> (or authorized designee)</t>
    </r>
  </si>
  <si>
    <t>1102 Q Street, Suite 4400</t>
  </si>
  <si>
    <t>Regional Consortia</t>
  </si>
  <si>
    <t>Fiscal Agent   (15-16 Year)</t>
  </si>
  <si>
    <t>County</t>
  </si>
  <si>
    <t>15-16 Unspent ($4.8M)</t>
  </si>
  <si>
    <t>AB104 Data &amp; Aaccountability (85%) - $21.25M</t>
  </si>
  <si>
    <t>Total</t>
  </si>
  <si>
    <t>Allan Hancock Joint Community College District</t>
  </si>
  <si>
    <t>Santa Barbara</t>
  </si>
  <si>
    <t>Antelope Valley Union High School District</t>
  </si>
  <si>
    <t>Los Angeles</t>
  </si>
  <si>
    <t>Barstow Unified School District</t>
  </si>
  <si>
    <t>San Bernardino</t>
  </si>
  <si>
    <t>Butte-Glenn Community College District</t>
  </si>
  <si>
    <t>Butte</t>
  </si>
  <si>
    <t>CABRILLO (Santa Cruz County)</t>
  </si>
  <si>
    <t>Cabrillo Community College District</t>
  </si>
  <si>
    <t>Santa Cruz</t>
  </si>
  <si>
    <t>CERRITOS (South East LA)</t>
  </si>
  <si>
    <t>Cerritos Community College District</t>
  </si>
  <si>
    <t>CHABOT-LAS POSITAS/Mid-Alameda County Consortium *</t>
  </si>
  <si>
    <t>The consortium has chosen direct funding (Chabot-Las Positas CCD)</t>
  </si>
  <si>
    <t>Alameda</t>
  </si>
  <si>
    <t>CHAFFEY/West End Corridor</t>
  </si>
  <si>
    <t>Chaffey Joint Union High School District</t>
  </si>
  <si>
    <t>CITRUS (Monrovia)</t>
  </si>
  <si>
    <t>Monrovia Unified School District</t>
  </si>
  <si>
    <t>Coast Community College District</t>
  </si>
  <si>
    <t>Orange</t>
  </si>
  <si>
    <t>COMPTON/Tri City (Paramount)</t>
  </si>
  <si>
    <t>Paramount Unified School District</t>
  </si>
  <si>
    <t>Contra Costa County Office of Education</t>
  </si>
  <si>
    <t>Contra Costa</t>
  </si>
  <si>
    <t>COPPER MOUNTAIN (Morongo Basin AB86)</t>
  </si>
  <si>
    <t>Copper Mountain Community College District</t>
  </si>
  <si>
    <t>Desert Community College District</t>
  </si>
  <si>
    <t>Riverside</t>
  </si>
  <si>
    <t xml:space="preserve">EL CAMINO (South Bay) </t>
  </si>
  <si>
    <t>El Camino Community College District</t>
  </si>
  <si>
    <t>Feather River Community College District</t>
  </si>
  <si>
    <t>Plumas</t>
  </si>
  <si>
    <t>FOOTHILL-DEANZA (NSCCSTC) *</t>
  </si>
  <si>
    <t>The consortium has chosen direct funding</t>
  </si>
  <si>
    <t>Foothill-DeAnza CCD</t>
  </si>
  <si>
    <t>Santa Clara</t>
  </si>
  <si>
    <t>Mountain View-Los Altos Union</t>
  </si>
  <si>
    <t>Palo Alto USD</t>
  </si>
  <si>
    <t>Fremont Union High SD</t>
  </si>
  <si>
    <t>Gavilan Joint Community College District</t>
  </si>
  <si>
    <t>Glendale Community College District</t>
  </si>
  <si>
    <t>Grossmont-Cuyamaca Community College District</t>
  </si>
  <si>
    <t>San Diego</t>
  </si>
  <si>
    <t>HARTNELL (Salinas Valley)</t>
  </si>
  <si>
    <t>Hartnell Community College District</t>
  </si>
  <si>
    <t>Monterey</t>
  </si>
  <si>
    <t>Imperial County Office of Education</t>
  </si>
  <si>
    <t>Imperial</t>
  </si>
  <si>
    <t>Kern Community College District</t>
  </si>
  <si>
    <t>Kern</t>
  </si>
  <si>
    <t>Lake Tahoe Community College District</t>
  </si>
  <si>
    <t>El Dorado</t>
  </si>
  <si>
    <t>Lassen Community College District</t>
  </si>
  <si>
    <t>Lassen</t>
  </si>
  <si>
    <t>Long Beach Unified School District</t>
  </si>
  <si>
    <t>LOS ANGELES *</t>
  </si>
  <si>
    <t>The consortium has chosen direct funding (LAUSD)</t>
  </si>
  <si>
    <t>LOS RIOS/Capital (Sacramento)</t>
  </si>
  <si>
    <t>Sacramento County Office of Education</t>
  </si>
  <si>
    <t>Sacramento</t>
  </si>
  <si>
    <t>Marin Community College District</t>
  </si>
  <si>
    <t>Marin</t>
  </si>
  <si>
    <t>Mendocino-Lake Community College District</t>
  </si>
  <si>
    <t>Mendocino</t>
  </si>
  <si>
    <t xml:space="preserve">MERCED (Gateway) </t>
  </si>
  <si>
    <t>Merced Community College District</t>
  </si>
  <si>
    <t>Merced</t>
  </si>
  <si>
    <t>MIRA COSTA (Coastal North County)</t>
  </si>
  <si>
    <t>MiraCosta Community College District</t>
  </si>
  <si>
    <t>Monterey Peninsula Community College District</t>
  </si>
  <si>
    <t>Mt. San Antonio Community College District</t>
  </si>
  <si>
    <t>MT. SAN JACINTO (Southwest Riverside County)</t>
  </si>
  <si>
    <t>Mt. San Jacinto Community College District</t>
  </si>
  <si>
    <t>NAPA VALLEY *</t>
  </si>
  <si>
    <t>The consortium has chosen direct funding (Napa Valley USD)</t>
  </si>
  <si>
    <t>Napa</t>
  </si>
  <si>
    <t>North Orange County Community College District</t>
  </si>
  <si>
    <t>OHLONE (Southern Alameda County)</t>
  </si>
  <si>
    <t>Ohlone Community College District</t>
  </si>
  <si>
    <t>Palo Verde Community College District</t>
  </si>
  <si>
    <t xml:space="preserve">PALOMAR/Vista (San Diego North) </t>
  </si>
  <si>
    <t>Vista Unified School District</t>
  </si>
  <si>
    <t>Pasadena Area Community College District</t>
  </si>
  <si>
    <t>PERALTA/Northern Alameda (Piedmont)</t>
  </si>
  <si>
    <t>Piedmont City Unified School District</t>
  </si>
  <si>
    <t>Rancho Santiago Community College District</t>
  </si>
  <si>
    <t xml:space="preserve">REDWOODS (North Coast) </t>
  </si>
  <si>
    <t>Redwoods Community College District</t>
  </si>
  <si>
    <t>Humboldt</t>
  </si>
  <si>
    <t>Rio Hondo Community College District</t>
  </si>
  <si>
    <t>RIVERSIDE (About Students) *</t>
  </si>
  <si>
    <t>The consortium has chosen direct funding (Corona-Norco USD)</t>
  </si>
  <si>
    <t>Riverside County</t>
  </si>
  <si>
    <t>San Bernardino Community College District</t>
  </si>
  <si>
    <t>SAN DIEGO *</t>
  </si>
  <si>
    <t>San Diego CCD</t>
  </si>
  <si>
    <t>San Diego USD</t>
  </si>
  <si>
    <t>San Francisco Community College District</t>
  </si>
  <si>
    <t>San Francisco</t>
  </si>
  <si>
    <t>SAN JOAQUIN DELTA (Delta Sierra)</t>
  </si>
  <si>
    <t>San Joaquin Delta Community College District</t>
  </si>
  <si>
    <t>San Joaquin</t>
  </si>
  <si>
    <t>SOUTH BAY (San Jose) *</t>
  </si>
  <si>
    <t>The consortium has chosen direct funding (Campbell USD)</t>
  </si>
  <si>
    <t>San Luis Obispo County Community College District</t>
  </si>
  <si>
    <t>San Luis Obispo</t>
  </si>
  <si>
    <t>SAN MATEO (Accel)</t>
  </si>
  <si>
    <t>San Mateo Union High School District</t>
  </si>
  <si>
    <t>San Mateo</t>
  </si>
  <si>
    <t>Santa Barbara Community College District</t>
  </si>
  <si>
    <t>SANTA CLARITA *</t>
  </si>
  <si>
    <t>Santa Clarita CCD</t>
  </si>
  <si>
    <t>William S. Hart Union High School District</t>
  </si>
  <si>
    <t>SANTA MONICA*</t>
  </si>
  <si>
    <t>Santa Monica CCD</t>
  </si>
  <si>
    <t>Santa Monica-Malibu USD</t>
  </si>
  <si>
    <t>SEQUOIAS (Visalia)</t>
  </si>
  <si>
    <t>Visalia Unified School District</t>
  </si>
  <si>
    <t xml:space="preserve">Tulare </t>
  </si>
  <si>
    <t>Shasta-Tehama-Trinity Joint Community College District</t>
  </si>
  <si>
    <t>Shasta</t>
  </si>
  <si>
    <t>SIERRA (Roseville)</t>
  </si>
  <si>
    <t>Roseville Joint Union High School District</t>
  </si>
  <si>
    <t>Placer</t>
  </si>
  <si>
    <t>Siskiyou Joint Community College District</t>
  </si>
  <si>
    <t>Siskiyou</t>
  </si>
  <si>
    <t>Fairfield-Suisun Unified School District</t>
  </si>
  <si>
    <t>Solano</t>
  </si>
  <si>
    <t>Sonoma County Community College District</t>
  </si>
  <si>
    <t>Sonoma</t>
  </si>
  <si>
    <t>South Orange County Community College District</t>
  </si>
  <si>
    <t xml:space="preserve">SOUTHWESTERN (South Bay) </t>
  </si>
  <si>
    <t>Southwestern Community College District</t>
  </si>
  <si>
    <t>State Center Community College District</t>
  </si>
  <si>
    <t>Fresno</t>
  </si>
  <si>
    <t>Ventura County Community College District</t>
  </si>
  <si>
    <t>Ventura</t>
  </si>
  <si>
    <t>Victor Valley Community College District</t>
  </si>
  <si>
    <t>West Hills Community College District</t>
  </si>
  <si>
    <t>West Kern Community College District</t>
  </si>
  <si>
    <t xml:space="preserve">YOSEMITE (Stanislaus Mother Lode) </t>
  </si>
  <si>
    <t>Yosemite Community College District</t>
  </si>
  <si>
    <t>Stanislaus</t>
  </si>
  <si>
    <t xml:space="preserve">YUBA (North Central) </t>
  </si>
  <si>
    <t>Yuba Community College District</t>
  </si>
  <si>
    <t>Yuba</t>
  </si>
  <si>
    <t>Direct Funding Schedule</t>
  </si>
  <si>
    <t>CHABOT-LAS POSITAS *</t>
  </si>
  <si>
    <t>Chabot-Las Positas CCD will be the fiscal agent</t>
  </si>
  <si>
    <t>FOOTHILL-DEANZA *</t>
  </si>
  <si>
    <r>
      <t xml:space="preserve">Use split of 5 shares (Foothill-DeAnza CCD gets 2 shares, Mountain View-Los Altos Union 1 share, Palo Alto USD 1 share, and Fremont </t>
    </r>
    <r>
      <rPr>
        <b/>
        <sz val="11"/>
        <color theme="1"/>
        <rFont val="Calibri"/>
        <family val="2"/>
        <scheme val="minor"/>
      </rPr>
      <t>Union</t>
    </r>
    <r>
      <rPr>
        <sz val="11"/>
        <color theme="1"/>
        <rFont val="Calibri"/>
        <family val="2"/>
        <scheme val="minor"/>
      </rPr>
      <t xml:space="preserve"> High SD 1 share)</t>
    </r>
  </si>
  <si>
    <t>LAUSD will be the fiscal agent</t>
  </si>
  <si>
    <t>Napa Valley USD will be the fiscal agent</t>
  </si>
  <si>
    <t>RIVERSIDE *</t>
  </si>
  <si>
    <t>Corona-Norco USD will be the fiscal agent</t>
  </si>
  <si>
    <t>Use same percentage (75% San Diego CCD and 25% to San Diego USD) split among members</t>
  </si>
  <si>
    <t>Use 50/50 split among two members (Santa Monica CCD and Santa Monica USD)</t>
  </si>
  <si>
    <t>Campbell USD will be the fiscal agent</t>
  </si>
  <si>
    <t>Use same 50/50 split among the 2 members (Santa Clarita CCD and William S. Hart Union High School District)</t>
  </si>
  <si>
    <t>FOOTHILL-DEANZA (NSCCSTC) *                                                The consortium has chosen direct funding</t>
  </si>
  <si>
    <t>FOOTHILL-DEANZA CCD</t>
  </si>
  <si>
    <t>LOS ANGELES USD</t>
  </si>
  <si>
    <t>NAPA VALLEY USD</t>
  </si>
  <si>
    <t>SAN DIEGO *                                                   The consortium has chosen direct funding</t>
  </si>
  <si>
    <t>SAN DIEGO CCD</t>
  </si>
  <si>
    <t>THIS FORM MAY NOT BE REPLICATED</t>
  </si>
  <si>
    <t xml:space="preserve">PROJECT: </t>
  </si>
  <si>
    <t>APPLICATION BUDGET DETAIL SHEET</t>
  </si>
  <si>
    <t>Object of Expenditure</t>
  </si>
  <si>
    <t>Classification</t>
  </si>
  <si>
    <t>PROJECT BUDGET</t>
  </si>
  <si>
    <t>1000</t>
  </si>
  <si>
    <t>2000</t>
  </si>
  <si>
    <t>3000</t>
  </si>
  <si>
    <t>Employee Benefits</t>
  </si>
  <si>
    <t>4000</t>
  </si>
  <si>
    <t>Supplies and Materials</t>
  </si>
  <si>
    <t>5000</t>
  </si>
  <si>
    <t>Other Operating Expenses and Services</t>
  </si>
  <si>
    <t>6000</t>
  </si>
  <si>
    <t>Capital Outlay</t>
  </si>
  <si>
    <t>7000</t>
  </si>
  <si>
    <t>Other Outgo</t>
  </si>
  <si>
    <t xml:space="preserve">TOTAL DIRECT COSTS:  </t>
  </si>
  <si>
    <t xml:space="preserve">TOTAL COSTS:  </t>
  </si>
  <si>
    <t>APPLICATION BUDGET SUMMARY</t>
  </si>
  <si>
    <t>NOTE:</t>
  </si>
  <si>
    <t>Submit details explaining the expenditures by category on the Application Budget Detail Sheet.</t>
  </si>
  <si>
    <t>Line</t>
  </si>
  <si>
    <t>TOTAL PROJECT BUDGET REQUESTED</t>
  </si>
  <si>
    <t>INSTRUCTIONAL SALARIES</t>
  </si>
  <si>
    <t>1</t>
  </si>
  <si>
    <t>NONINSTRUCTIONAL SALARIES</t>
  </si>
  <si>
    <t>2</t>
  </si>
  <si>
    <t>EMPLOYEE BENEFITS</t>
  </si>
  <si>
    <t>3</t>
  </si>
  <si>
    <t>SUPPLIES AND MATERIALS</t>
  </si>
  <si>
    <t>4</t>
  </si>
  <si>
    <t>OTHER OPERATING EXPENSES AND SERVICES</t>
  </si>
  <si>
    <t>5</t>
  </si>
  <si>
    <t>CAPITAL OUTLAY</t>
  </si>
  <si>
    <t>6</t>
  </si>
  <si>
    <t>OTHER OUTGO</t>
  </si>
  <si>
    <t>7</t>
  </si>
  <si>
    <t>TOTAL DIRECT COSTS:</t>
  </si>
  <si>
    <t>8</t>
  </si>
  <si>
    <t>9</t>
  </si>
  <si>
    <t>TOTAL COSTS:</t>
  </si>
  <si>
    <t>10</t>
  </si>
  <si>
    <t>I authorize this cost proposal as the maximum amount to be claimed for this project and assure that funds shall be spent in compliance with State and Federal Regulations.</t>
  </si>
  <si>
    <t>Authorized Signature:</t>
  </si>
  <si>
    <r>
      <t xml:space="preserve">District Chief Business Officer </t>
    </r>
    <r>
      <rPr>
        <i/>
        <u/>
        <sz val="12"/>
        <rFont val="Arial"/>
        <family val="2"/>
      </rPr>
      <t>(or authorized designee)</t>
    </r>
    <r>
      <rPr>
        <b/>
        <i/>
        <u/>
        <sz val="12"/>
        <rFont val="Arial"/>
        <family val="2"/>
      </rPr>
      <t>:</t>
    </r>
  </si>
  <si>
    <t>Statement of Work (Annual Workplan)</t>
  </si>
  <si>
    <t xml:space="preserve">Objective: </t>
  </si>
  <si>
    <t>#</t>
  </si>
  <si>
    <t>Activities</t>
  </si>
  <si>
    <t>Performance Outcomes</t>
  </si>
  <si>
    <t>Timelines</t>
  </si>
  <si>
    <t>Responsible Person(s)</t>
  </si>
  <si>
    <t>1.2</t>
  </si>
  <si>
    <t>1.3</t>
  </si>
  <si>
    <t>1.4</t>
  </si>
  <si>
    <t>1.5</t>
  </si>
  <si>
    <t>1.6</t>
  </si>
  <si>
    <t>1.7</t>
  </si>
  <si>
    <t>1.8</t>
  </si>
  <si>
    <t>1.9</t>
  </si>
  <si>
    <t>2.1</t>
  </si>
  <si>
    <t>2.2</t>
  </si>
  <si>
    <t>2.3</t>
  </si>
  <si>
    <t>2.4</t>
  </si>
  <si>
    <t>2.5</t>
  </si>
  <si>
    <t>2.6</t>
  </si>
  <si>
    <t>2.7</t>
  </si>
  <si>
    <t>2.8</t>
  </si>
  <si>
    <t>2.9</t>
  </si>
  <si>
    <t>3.1</t>
  </si>
  <si>
    <t>3.2</t>
  </si>
  <si>
    <t>3.3</t>
  </si>
  <si>
    <t>3.4</t>
  </si>
  <si>
    <t>3.5</t>
  </si>
  <si>
    <t>3.6</t>
  </si>
  <si>
    <t>3.7</t>
  </si>
  <si>
    <t>3.8</t>
  </si>
  <si>
    <t>3.9</t>
  </si>
  <si>
    <t>4.1</t>
  </si>
  <si>
    <t>4.2</t>
  </si>
  <si>
    <t>4.3</t>
  </si>
  <si>
    <t>4.4</t>
  </si>
  <si>
    <t>4.5</t>
  </si>
  <si>
    <t>4.6</t>
  </si>
  <si>
    <t>4.7</t>
  </si>
  <si>
    <t>4.8</t>
  </si>
  <si>
    <t>4.9</t>
  </si>
  <si>
    <t>Entity:</t>
  </si>
  <si>
    <r>
      <t>Project Director</t>
    </r>
    <r>
      <rPr>
        <sz val="12"/>
        <rFont val="Arial"/>
        <family val="2"/>
      </rPr>
      <t xml:space="preserve"> </t>
    </r>
    <r>
      <rPr>
        <i/>
        <sz val="10"/>
        <rFont val="Arial"/>
        <family val="2"/>
      </rPr>
      <t>(Person responsible for conducting the daily operation of the allocation)</t>
    </r>
  </si>
  <si>
    <t>CONTRA COSTA COE</t>
  </si>
  <si>
    <t>SANTA CLARITA *                                              The consortium has chosen direct funding</t>
  </si>
  <si>
    <t>SANTA CLARITA CCD</t>
  </si>
  <si>
    <t>SANTA MONICA CCD</t>
  </si>
  <si>
    <t>SANTA MONICA*                               The consortium has chosen direct funding</t>
  </si>
  <si>
    <t>15-328-101</t>
  </si>
  <si>
    <t>15-328-102</t>
  </si>
  <si>
    <t>15-328-103</t>
  </si>
  <si>
    <t>15-328-104</t>
  </si>
  <si>
    <t>15-328-105</t>
  </si>
  <si>
    <t>15-328-106</t>
  </si>
  <si>
    <t>15-328-107</t>
  </si>
  <si>
    <t>15-328-108</t>
  </si>
  <si>
    <t>15-328-109</t>
  </si>
  <si>
    <t>15-328-110</t>
  </si>
  <si>
    <t>15-328-111</t>
  </si>
  <si>
    <t>15-328-112</t>
  </si>
  <si>
    <t>15-328-113</t>
  </si>
  <si>
    <t>15-328-114</t>
  </si>
  <si>
    <t>15-328-115</t>
  </si>
  <si>
    <t>15-328-116</t>
  </si>
  <si>
    <t>15-328-117</t>
  </si>
  <si>
    <t>15-328-118</t>
  </si>
  <si>
    <t>15-328-119</t>
  </si>
  <si>
    <t>15-328-120</t>
  </si>
  <si>
    <t>15-328-121</t>
  </si>
  <si>
    <t>15-328-122</t>
  </si>
  <si>
    <t>15-328-123</t>
  </si>
  <si>
    <t>15-328-124</t>
  </si>
  <si>
    <t>15-328-125</t>
  </si>
  <si>
    <t>15-328-126</t>
  </si>
  <si>
    <t>15-328-127</t>
  </si>
  <si>
    <t>15-328-128</t>
  </si>
  <si>
    <t>15-328-129</t>
  </si>
  <si>
    <t>15-328-130</t>
  </si>
  <si>
    <t>15-328-131</t>
  </si>
  <si>
    <t>15-328-132</t>
  </si>
  <si>
    <t>15-328-133</t>
  </si>
  <si>
    <t>15-328-134</t>
  </si>
  <si>
    <t>15-328-135</t>
  </si>
  <si>
    <t>15-328-136</t>
  </si>
  <si>
    <t>15-328-137</t>
  </si>
  <si>
    <t>15-328-138</t>
  </si>
  <si>
    <t>15-328-139</t>
  </si>
  <si>
    <t>15-328-140</t>
  </si>
  <si>
    <t>15-328-141</t>
  </si>
  <si>
    <t>15-328-142</t>
  </si>
  <si>
    <t>15-328-143</t>
  </si>
  <si>
    <t>15-328-144</t>
  </si>
  <si>
    <t>15-328-145</t>
  </si>
  <si>
    <t>15-328-146</t>
  </si>
  <si>
    <t>15-328-147</t>
  </si>
  <si>
    <t>15-328-148</t>
  </si>
  <si>
    <t>15-328-149</t>
  </si>
  <si>
    <t>15-328-150</t>
  </si>
  <si>
    <t>15-328-151</t>
  </si>
  <si>
    <t>15-328-152</t>
  </si>
  <si>
    <t>15-328-153</t>
  </si>
  <si>
    <t>15-328-154</t>
  </si>
  <si>
    <t>15-328-155</t>
  </si>
  <si>
    <t>15-328-156</t>
  </si>
  <si>
    <t>15-328-157</t>
  </si>
  <si>
    <t>15-328-158</t>
  </si>
  <si>
    <t>15-328-159</t>
  </si>
  <si>
    <t>15-328-160</t>
  </si>
  <si>
    <t>15-328-161</t>
  </si>
  <si>
    <t>15-328-162</t>
  </si>
  <si>
    <t>15-328-163</t>
  </si>
  <si>
    <t>15-328-164</t>
  </si>
  <si>
    <t>15-328-165</t>
  </si>
  <si>
    <t>15-328-166</t>
  </si>
  <si>
    <t>15-328-167</t>
  </si>
  <si>
    <t>15-328-168</t>
  </si>
  <si>
    <t>15-328-169</t>
  </si>
  <si>
    <t>15-328-170</t>
  </si>
  <si>
    <t>15-328-171</t>
  </si>
  <si>
    <t>Entity (Name)</t>
  </si>
  <si>
    <t>RIVERSIDE CCD</t>
  </si>
  <si>
    <t>VENTURA CCD</t>
  </si>
  <si>
    <t>SAN JOSE EVERGREEN CCD</t>
  </si>
  <si>
    <t>CHABOT-LAS POSITAS CCD</t>
  </si>
  <si>
    <t>REGIONAL CONSORTIUM FUNDING</t>
  </si>
  <si>
    <t>ALLOCATION AGREEMENT</t>
  </si>
  <si>
    <t>ADULT EDUCATION BLOCK GRANT</t>
  </si>
  <si>
    <t xml:space="preserve">FISCAL YEAR: </t>
  </si>
  <si>
    <t xml:space="preserve">ENTITY: </t>
  </si>
  <si>
    <t xml:space="preserve">ALLOCATION NUMBER: </t>
  </si>
  <si>
    <t>Respond to the short term data reporting needs required by AB 104.</t>
  </si>
  <si>
    <t>Objectives</t>
  </si>
  <si>
    <t>Foster regional and local system integration efforts pertaining to assessment and intake of adult students.</t>
  </si>
  <si>
    <t>Support data sharing efforts to bolster performance accountability and program evaluation while leveraging broader statewide efforts to build a federated and aligned workforce and education performance accountability system.</t>
  </si>
  <si>
    <t>Board of Governors, California Community Colleges Chancellor's Office  (CCCCO)</t>
  </si>
  <si>
    <t>AEBG Data and Accountability funding will be disbursed by June 30, 2016.  Activities must end by December 31, 2017. A final report is due in January 2018, with the close out report due the following month.</t>
  </si>
  <si>
    <t>The Consortium agrees, in receiving its apportionment, to adhere to any additional restrictions, funding reductions, limitations or conditions that may affect the provisions, term, or funding of this agreement in any manner. The parties hereby agree that the AEBG Office will notify the consortium of any such changes in writing.</t>
  </si>
  <si>
    <t>category</t>
  </si>
  <si>
    <t>fyear</t>
  </si>
  <si>
    <t>collcode</t>
  </si>
  <si>
    <t>collname</t>
  </si>
  <si>
    <t>program</t>
  </si>
  <si>
    <t>projdir</t>
  </si>
  <si>
    <t>pemail</t>
  </si>
  <si>
    <t>pphone</t>
  </si>
  <si>
    <t>grantamt</t>
  </si>
  <si>
    <t>Monitor</t>
  </si>
  <si>
    <t>qtrstart</t>
  </si>
  <si>
    <t>qtrlength</t>
  </si>
  <si>
    <t>StartDate</t>
  </si>
  <si>
    <t>EndDate</t>
  </si>
  <si>
    <t>SB70</t>
  </si>
  <si>
    <t>2015-2016</t>
  </si>
  <si>
    <t>Allan Hancock CCD</t>
  </si>
  <si>
    <t>Elaine Healy</t>
  </si>
  <si>
    <t>ehealy@hancockcollege.edu</t>
  </si>
  <si>
    <t>805-922-6966</t>
  </si>
  <si>
    <t>F</t>
  </si>
  <si>
    <t>62A</t>
  </si>
  <si>
    <t>Antelope Valley Union UHSD</t>
  </si>
  <si>
    <t>Steve Radford</t>
  </si>
  <si>
    <t>sradford@avhsd.org</t>
  </si>
  <si>
    <t>661-942-3042 x140</t>
  </si>
  <si>
    <t>91A</t>
  </si>
  <si>
    <t>Barstow USD</t>
  </si>
  <si>
    <t>Scott Godfrey</t>
  </si>
  <si>
    <t>scott_godfrey@busdk12.com</t>
  </si>
  <si>
    <t>760-255-6021</t>
  </si>
  <si>
    <t>BUTTE CCD</t>
  </si>
  <si>
    <t>Tessa Miley</t>
  </si>
  <si>
    <t>mileyte@butte.edu</t>
  </si>
  <si>
    <t>530-892-3059</t>
  </si>
  <si>
    <t>Holly Chase</t>
  </si>
  <si>
    <t>Hochase@cabrillo.edu</t>
  </si>
  <si>
    <t>831-479-4714</t>
  </si>
  <si>
    <t>Graciela Vasquez</t>
  </si>
  <si>
    <t>gvasquez@cerritos.edu</t>
  </si>
  <si>
    <t>562-860-2451 x2490</t>
  </si>
  <si>
    <t>34B</t>
  </si>
  <si>
    <t>Mid Alameda</t>
  </si>
  <si>
    <t>Jacques LaCour</t>
  </si>
  <si>
    <t>jacques@lacourconsulting.com</t>
  </si>
  <si>
    <t>510-886-1000</t>
  </si>
  <si>
    <t>92A</t>
  </si>
  <si>
    <t>Chaffey Joint Union HSD</t>
  </si>
  <si>
    <t>Todd Hagg</t>
  </si>
  <si>
    <t>todd_haag@cjuhsd.net</t>
  </si>
  <si>
    <t>909-391-5365</t>
  </si>
  <si>
    <t>Andreea Serban</t>
  </si>
  <si>
    <t>aserban@cccd.edu</t>
  </si>
  <si>
    <t>714-438-4698</t>
  </si>
  <si>
    <t>31A</t>
  </si>
  <si>
    <t>Contra Costa COE</t>
  </si>
  <si>
    <t>Trudie Giordano</t>
  </si>
  <si>
    <t>trudie0307@gmail.com</t>
  </si>
  <si>
    <t>925-685-7340</t>
  </si>
  <si>
    <t>Copper Mountain CCD</t>
  </si>
  <si>
    <t>David Norton</t>
  </si>
  <si>
    <t>dnorton@cmccd.edu</t>
  </si>
  <si>
    <t>760-366-5249</t>
  </si>
  <si>
    <t>Guillermo Mendoza</t>
  </si>
  <si>
    <t>gemendozajr@aol.com</t>
  </si>
  <si>
    <t>760-567-6207</t>
  </si>
  <si>
    <t>Roberta (Bobby) Becka</t>
  </si>
  <si>
    <t>rbecka@elcamino.edu</t>
  </si>
  <si>
    <t>310-973-3134</t>
  </si>
  <si>
    <t>Pamela Crespin</t>
  </si>
  <si>
    <t>pcrespin@frc.edu</t>
  </si>
  <si>
    <t>530-283-0202</t>
  </si>
  <si>
    <t>Mary Ann Sanidad</t>
  </si>
  <si>
    <t>msanidad@gavilan.edu</t>
  </si>
  <si>
    <t>408-846-4945</t>
  </si>
  <si>
    <t>Alfred Ramirez</t>
  </si>
  <si>
    <t>aramirez@glendale.edu</t>
  </si>
  <si>
    <t>818-240-1000 x5018</t>
  </si>
  <si>
    <t>Sally Cox</t>
  </si>
  <si>
    <t>Sally.Cox@gcccd.edu</t>
  </si>
  <si>
    <t xml:space="preserve">(619) 644-7684 </t>
  </si>
  <si>
    <t>IMPERIAL CCD</t>
  </si>
  <si>
    <t>April Mazon</t>
  </si>
  <si>
    <t>april.mazon@icoe.org</t>
  </si>
  <si>
    <t>760-312-6108</t>
  </si>
  <si>
    <t>Kern CCD</t>
  </si>
  <si>
    <t>Angela Paquette</t>
  </si>
  <si>
    <t>angela.paquette@kccd.edu</t>
  </si>
  <si>
    <t>661-336-5026</t>
  </si>
  <si>
    <t>Frank Gerdeman</t>
  </si>
  <si>
    <t>fgerdeman@ltcc.edu</t>
  </si>
  <si>
    <t>530-541-4660 x225</t>
  </si>
  <si>
    <t>Paige Broglio</t>
  </si>
  <si>
    <t>PBroglio@lassencollege.edu</t>
  </si>
  <si>
    <t>(530) 257-6181 ext. 8997</t>
  </si>
  <si>
    <t>64A</t>
  </si>
  <si>
    <t>Long Beach USD</t>
  </si>
  <si>
    <t>Stephanie Lewis</t>
  </si>
  <si>
    <t>slewis@lbcc.edu</t>
  </si>
  <si>
    <t>(562) 938-3330</t>
  </si>
  <si>
    <t>74D</t>
  </si>
  <si>
    <t>LOS ANGELES</t>
  </si>
  <si>
    <t>Donna Brashear</t>
  </si>
  <si>
    <t>donna.brashear@lausd.net</t>
  </si>
  <si>
    <t>213-241-3150</t>
  </si>
  <si>
    <t>23A</t>
  </si>
  <si>
    <t>Sacramento COE</t>
  </si>
  <si>
    <t>Connie Lee</t>
  </si>
  <si>
    <t>clee@scoe.net</t>
  </si>
  <si>
    <t>916-228-2353</t>
  </si>
  <si>
    <t>Elizabeth Pratt</t>
  </si>
  <si>
    <t>epratt@marin.edu</t>
  </si>
  <si>
    <t>415-457-8811 ext 8506</t>
  </si>
  <si>
    <t>Debra Polak</t>
  </si>
  <si>
    <t>dpolak@mendocino.edu</t>
  </si>
  <si>
    <t>707-468-3002</t>
  </si>
  <si>
    <t>Vilma Reynoso</t>
  </si>
  <si>
    <t>vreynoso@muhsd.org</t>
  </si>
  <si>
    <t>209-381-6585</t>
  </si>
  <si>
    <t>MIRACOSTA CCD</t>
  </si>
  <si>
    <t>Nikki Schaper</t>
  </si>
  <si>
    <t>nschaper@miracosta.edu</t>
  </si>
  <si>
    <t>760-795-8701</t>
  </si>
  <si>
    <t>74B</t>
  </si>
  <si>
    <t>Monrovia USD</t>
  </si>
  <si>
    <t>John Russell</t>
  </si>
  <si>
    <t>jrussell@monroviaschools.net</t>
  </si>
  <si>
    <t>626-471-3030</t>
  </si>
  <si>
    <t>Mr. Thatcher Weldon</t>
  </si>
  <si>
    <t>tweldon@mpc.edu</t>
  </si>
  <si>
    <t>831-646-1316</t>
  </si>
  <si>
    <t>42A</t>
  </si>
  <si>
    <t>Foothill-DeAnza</t>
  </si>
  <si>
    <t>Keith Moody</t>
  </si>
  <si>
    <t>keith.moody@mvla.net</t>
  </si>
  <si>
    <t>650-940-6025</t>
  </si>
  <si>
    <t>Madelyn Arballo</t>
  </si>
  <si>
    <t>marballo@mtsac.edu</t>
  </si>
  <si>
    <t>909-274-5228</t>
  </si>
  <si>
    <t>Joyce Johnson</t>
  </si>
  <si>
    <t>jajohnso@msjc.edu</t>
  </si>
  <si>
    <t>951-639-5350</t>
  </si>
  <si>
    <t>24B</t>
  </si>
  <si>
    <t>Napa Valley</t>
  </si>
  <si>
    <t>Cathy Balach</t>
  </si>
  <si>
    <t>cathy@nvaec.org</t>
  </si>
  <si>
    <t>707-538-8133</t>
  </si>
  <si>
    <t>Jesse Crete</t>
  </si>
  <si>
    <t>jcrete@sce.edu</t>
  </si>
  <si>
    <t>714-808-4670</t>
  </si>
  <si>
    <t>Jessica Wilder</t>
  </si>
  <si>
    <t>jwilder@nhusd.k12.ca.us</t>
  </si>
  <si>
    <t>(510) 489-2185</t>
  </si>
  <si>
    <t>Palo Verde CCD</t>
  </si>
  <si>
    <t>Lale Cilenti</t>
  </si>
  <si>
    <t>lale.arac@paloverde.edu</t>
  </si>
  <si>
    <t>760-326-5021</t>
  </si>
  <si>
    <t>84A</t>
  </si>
  <si>
    <t>Paramount USD</t>
  </si>
  <si>
    <t>Jerry King</t>
  </si>
  <si>
    <t>jking@paramount.k12.ca.us</t>
  </si>
  <si>
    <t>562-602-8080</t>
  </si>
  <si>
    <t>PASADENA AREA CCD</t>
  </si>
  <si>
    <t>Robert H. Bell</t>
  </si>
  <si>
    <t>rhbell@pasadena.edu</t>
  </si>
  <si>
    <t>626-585-7205</t>
  </si>
  <si>
    <t>34A</t>
  </si>
  <si>
    <t>Piedmont USD</t>
  </si>
  <si>
    <t>Michael Brady</t>
  </si>
  <si>
    <t>mbrady@piedmont.k12.ca.us</t>
  </si>
  <si>
    <t>510-594-2608</t>
  </si>
  <si>
    <t>Rancho Santiago CCD</t>
  </si>
  <si>
    <t>Chrissy Gascon</t>
  </si>
  <si>
    <t>gascon_christine@sccollege.edu</t>
  </si>
  <si>
    <t>714-628-5974</t>
  </si>
  <si>
    <t>Rick Jordan</t>
  </si>
  <si>
    <t>jordanr@eurekacityschools.org</t>
  </si>
  <si>
    <t>707-441-2467</t>
  </si>
  <si>
    <t>Eileen Stear</t>
  </si>
  <si>
    <t>efsrocks2002@yahoo.com</t>
  </si>
  <si>
    <t>909-240-7508</t>
  </si>
  <si>
    <t>96A</t>
  </si>
  <si>
    <t xml:space="preserve">Riverside </t>
  </si>
  <si>
    <t>JoDee Slyter</t>
  </si>
  <si>
    <t>jslyter@cnusd.k12.ca.us</t>
  </si>
  <si>
    <t>951-736-7128</t>
  </si>
  <si>
    <t>27A</t>
  </si>
  <si>
    <t>Roseville Joint Union HSD</t>
  </si>
  <si>
    <t>Bill Bettencourt</t>
  </si>
  <si>
    <t>bbettencourt@puhsd.k12.ca.us</t>
  </si>
  <si>
    <t>530-885-8585 x6006</t>
  </si>
  <si>
    <t>Hartnell CCD</t>
  </si>
  <si>
    <t>Kristen Arps</t>
  </si>
  <si>
    <t>karps@hartnell.edu</t>
  </si>
  <si>
    <t>831-759-6021</t>
  </si>
  <si>
    <t>Emma Diaz</t>
  </si>
  <si>
    <t>ediaz@sbccd.cc.ca.us</t>
  </si>
  <si>
    <t>909-384-8611</t>
  </si>
  <si>
    <t>07B</t>
  </si>
  <si>
    <t>SAN DIEGO</t>
  </si>
  <si>
    <t>Susan Yamate</t>
  </si>
  <si>
    <t>syamate@sdccd.edu</t>
  </si>
  <si>
    <t xml:space="preserve">619-203-3430  </t>
  </si>
  <si>
    <t>Wendy Miller</t>
  </si>
  <si>
    <t>wlmiller@ccsf.edu</t>
  </si>
  <si>
    <t>415-452-7013</t>
  </si>
  <si>
    <t>SAN JOAQUIN CCD</t>
  </si>
  <si>
    <t>Kathleen Hart</t>
  </si>
  <si>
    <t>khart@deltacollege.edu;ssaiers@deltacollege.edu</t>
  </si>
  <si>
    <t>209-954-5018</t>
  </si>
  <si>
    <t>47B</t>
  </si>
  <si>
    <t>South Bay San Jose</t>
  </si>
  <si>
    <t>Kishan Vujjeni</t>
  </si>
  <si>
    <t>kishan.vujjeni@sjcc.edu</t>
  </si>
  <si>
    <t>408-918-5113</t>
  </si>
  <si>
    <t>Mia Ruiz</t>
  </si>
  <si>
    <t>mruiz@cuesta.edu</t>
  </si>
  <si>
    <t>805-591-6270</t>
  </si>
  <si>
    <t>37A</t>
  </si>
  <si>
    <t>San Mateo Union USD</t>
  </si>
  <si>
    <t>Tim Doyle</t>
  </si>
  <si>
    <t>tdoyle@smace.org</t>
  </si>
  <si>
    <t>650-558-2102</t>
  </si>
  <si>
    <t>Melissa V. Moreno</t>
  </si>
  <si>
    <t>melissa.moreno@sbcc.edu</t>
  </si>
  <si>
    <t xml:space="preserve">(805) 683-8292 </t>
  </si>
  <si>
    <t>66A</t>
  </si>
  <si>
    <t>SANTA CLARITA Valley</t>
  </si>
  <si>
    <t>Diane Stewart</t>
  </si>
  <si>
    <t>diane.stewart@canyons.edu</t>
  </si>
  <si>
    <t>661-362-3503</t>
  </si>
  <si>
    <t>78A</t>
  </si>
  <si>
    <t>Ellen Edeburn</t>
  </si>
  <si>
    <t>eedeburn@smmusd.org</t>
  </si>
  <si>
    <t>310-450-8338</t>
  </si>
  <si>
    <t>SHASTA-TE-TR CCD</t>
  </si>
  <si>
    <t>Joe Wyse</t>
  </si>
  <si>
    <t>jwyse@shastacollege.edu</t>
  </si>
  <si>
    <t>530-242-7510</t>
  </si>
  <si>
    <t>Siskiyous CCD</t>
  </si>
  <si>
    <t>Blaine Smith</t>
  </si>
  <si>
    <t>bsmith29@siskiyous.edu</t>
  </si>
  <si>
    <t>530-938-5251</t>
  </si>
  <si>
    <t>28A</t>
  </si>
  <si>
    <t>Fairfield Suisun USD</t>
  </si>
  <si>
    <t>Janet Harden</t>
  </si>
  <si>
    <t>jharden@solanocoe.net</t>
  </si>
  <si>
    <t>(707) 399-4411</t>
  </si>
  <si>
    <t>SONOMA COUNTY CCD</t>
  </si>
  <si>
    <t>Nancy Miller</t>
  </si>
  <si>
    <t>nmiller@santarosa.edu</t>
  </si>
  <si>
    <t>707-291-4208</t>
  </si>
  <si>
    <t>SOUTH ORANGE COUNTY CCD</t>
  </si>
  <si>
    <t>Cathleen Greiner Ph.D.</t>
  </si>
  <si>
    <t>cgreiner@ivc.edu</t>
  </si>
  <si>
    <t>949-451-5565</t>
  </si>
  <si>
    <t>Crystal Robinson</t>
  </si>
  <si>
    <t>crystal.robinson@sweetwaterschools.org</t>
  </si>
  <si>
    <t>619-934-6300</t>
  </si>
  <si>
    <t>State Center CCD</t>
  </si>
  <si>
    <t>Sherri Watkins</t>
  </si>
  <si>
    <t>sherri.watkins@statecenter.com</t>
  </si>
  <si>
    <t>559-324-6466</t>
  </si>
  <si>
    <t>VENTURA COUNTY CCD</t>
  </si>
  <si>
    <t>Mike Sanders</t>
  </si>
  <si>
    <t>mikesanders@conejoadulted.org</t>
  </si>
  <si>
    <t>805-497-2761</t>
  </si>
  <si>
    <t>Martha Mendez</t>
  </si>
  <si>
    <t>martha.mendez@vvc.edu</t>
  </si>
  <si>
    <t>760-245-4271 x2685</t>
  </si>
  <si>
    <t>57A</t>
  </si>
  <si>
    <t>Visalia USD</t>
  </si>
  <si>
    <t>John  Werner</t>
  </si>
  <si>
    <t>sequoiasadulteddirector@gmail.com</t>
  </si>
  <si>
    <t>559.967.5342</t>
  </si>
  <si>
    <t>07A</t>
  </si>
  <si>
    <t>Vista USD</t>
  </si>
  <si>
    <t>Kathleen Porter</t>
  </si>
  <si>
    <t>kporter@powayusd.com</t>
  </si>
  <si>
    <t>858-668-4016</t>
  </si>
  <si>
    <t>David Castillo</t>
  </si>
  <si>
    <t>davidcastillo2@whccd.edu</t>
  </si>
  <si>
    <t>559-934-2166</t>
  </si>
  <si>
    <t>Kathleen  Johnson</t>
  </si>
  <si>
    <t>kjohnson@taftcollege.edu</t>
  </si>
  <si>
    <t>661-745-4315</t>
  </si>
  <si>
    <t>Pedro Mendez</t>
  </si>
  <si>
    <t>mendezp@mjc.edu</t>
  </si>
  <si>
    <t>209-575-6332</t>
  </si>
  <si>
    <t>Michael White</t>
  </si>
  <si>
    <t>mwhite@yccd.edu</t>
  </si>
  <si>
    <t>530-661-5710</t>
  </si>
  <si>
    <t>ANTELOPE VALLEY  UNION UHSD</t>
  </si>
  <si>
    <t>MID ALAMEDA</t>
  </si>
  <si>
    <t>CHAFFEY JOINT UNION HSD</t>
  </si>
  <si>
    <t>FOOTHILL-DEANZA</t>
  </si>
  <si>
    <t>NAPA VALLEY</t>
  </si>
  <si>
    <t>ROSEVILLE JOINT UNION HSD</t>
  </si>
  <si>
    <t>SOUTH BAY SAN JOSE</t>
  </si>
  <si>
    <t>SAN MATEO UNION HSD</t>
  </si>
  <si>
    <t>SANTA MONICA -MALIBU USD</t>
  </si>
  <si>
    <t>SANTA CLARITA VALLEY</t>
  </si>
  <si>
    <t xml:space="preserve">Adult Education Block Grant (AEBG) Program Data and Accountability funding is to be used in accordance with AB104 Legislation Section 40, §84920. A consortium receives its apportionment on the condition it submits a budget and a workplan, by February 20, 2017, that complies with the legislative intent provided in §84920(a-f) and program instructions issued by the AEBG Office. </t>
  </si>
  <si>
    <t>Updated   12/5/2016</t>
  </si>
  <si>
    <r>
      <t>TOTAL INDIRECT COSTS</t>
    </r>
    <r>
      <rPr>
        <b/>
        <sz val="11"/>
        <rFont val="Arial"/>
        <family val="2"/>
      </rPr>
      <t>:</t>
    </r>
  </si>
  <si>
    <t>TOTAL INDIRECT COSTS - ENTER AMOUNT:</t>
  </si>
  <si>
    <t>Align efforts under the WIOA.</t>
  </si>
  <si>
    <t xml:space="preserve">CORONA-NORCO USD </t>
  </si>
  <si>
    <t>changed from Riverside CCD to Corona-Norco USD per Neil on 12/15/2016</t>
  </si>
  <si>
    <t>1100 N. Grand Avenue</t>
  </si>
  <si>
    <t>Walnut</t>
  </si>
  <si>
    <t>CA</t>
  </si>
  <si>
    <t>909-274-2937</t>
  </si>
  <si>
    <t>Dean, School of Continuing Education</t>
  </si>
  <si>
    <t xml:space="preserve">marballo@mtsac.edu </t>
  </si>
  <si>
    <t>Rosa Royce</t>
  </si>
  <si>
    <t>909-274-5530</t>
  </si>
  <si>
    <t>Controller/Compliance Officer</t>
  </si>
  <si>
    <t xml:space="preserve"> 909-274-2016</t>
  </si>
  <si>
    <t>rroyce@mtsac.edu</t>
  </si>
  <si>
    <t>Faculty stipends or non-teaching assignment for faculty input on intake and assessment processes</t>
  </si>
  <si>
    <t>Three consortium members indicated a need for this amount.Distribution is as follows: ESGVROP $9840; Rowland Unified SD $16172; and Mt. SAC $5000.</t>
  </si>
  <si>
    <t>Consortium Data Coordinator to oversee data and accountability project</t>
  </si>
  <si>
    <t>8 of 9 consortium members requested support in this classification for the purposes of data entry, coordination, and processing of testing, data analysis</t>
  </si>
  <si>
    <t>Benefits for Consortium Data Coordinator</t>
  </si>
  <si>
    <t xml:space="preserve">Benefits for positions in the 2000s and 3000s vary by member and position; amount of benefits project per member: Baldwin Park $6,603; ESGVROP $4,074; Pomona $8,316; Rowland $4,856; Mt. SAC $1,925; Hacienda La Puente $4,140; Charter Oak $11,262; Bassett $10,647 </t>
  </si>
  <si>
    <t>Amounts per member: Baldwin Park USD  $15,348; ESGVROP $8,680;         Pomona USD $20,000; Rowland $15,000; Mt. SAC $19,375; HLP $15,000;  Charter Oak $32,054; Bassett $20,408 ; Salary amounts vary by job title</t>
  </si>
  <si>
    <t>Test booklets, Computer Software, Scantrons , Supplies for Consortium members</t>
  </si>
  <si>
    <t>Amounts per member:  Baldwin Park  $8,676; Covina $15,000; ESGVROP  $2,500; Rowland USD $10,000; Mt. SAC $1,000; HLP $19,176; Bassett $13,461</t>
  </si>
  <si>
    <t>Consortium Costs for Events, Conference and Travel; mileage, contracted services</t>
  </si>
  <si>
    <t>For members, expenditures to be made for attendance system annual maintenance, agreements; independent contractor, conf and travel, Events, mileage, contracted services</t>
  </si>
  <si>
    <t>Amounts for operating expenses and services: Baldwin Park USD $17,689; Covina $18,316; ESGVROP $17,922; PUSD 20,000; Rowland USD 2,288; Mt. SAC $11,016; Hacienda La Puente $10,000; Bassett $3,800.</t>
  </si>
  <si>
    <t xml:space="preserve">Equipment for Consortium Data Coordinator </t>
  </si>
  <si>
    <t>Scantrons, Computers. Printers, other peripherals for members; member amounts for capital outlay are Covina USD $15,000; ESGVROP $5,300; Mt. SAC $10,000; Charter Oak $5,000</t>
  </si>
  <si>
    <t>Secure project oversight staffing</t>
  </si>
  <si>
    <t>Hire a project coordinator to implement project oversight.</t>
  </si>
  <si>
    <t>February 2017</t>
  </si>
  <si>
    <t xml:space="preserve">Consortium Manager
</t>
  </si>
  <si>
    <t>Identify required data and gaps among consortium members, including resources and professional development and create a plan for implementation to address immediate data needs</t>
  </si>
  <si>
    <t xml:space="preserve"> </t>
  </si>
  <si>
    <t>February - March 2017</t>
  </si>
  <si>
    <t>Project Coordinator; data workgroup</t>
  </si>
  <si>
    <t>1. Create a data workgroup comprised of representatives from each member institution
2. Conduct a gap analysis of required short-term data needs for all members and consortium
3. Identify resources, equipment, and technology needed to ensure adequate data collection, student intake, and assessment at each member site
4. Create plan to address immediate data needs among consortium members and across the consortium
5. Identify training needs for consortium members</t>
  </si>
  <si>
    <t xml:space="preserve"> Implement plan to resolve short-term data needs among member institutions and consortium  </t>
  </si>
  <si>
    <t xml:space="preserve">1. Collect required data elements, implement mechanisms for collecting outcomes, and provide the necessary technology and software
2. Arrange  and complete member training
3. Ensure consortium-wide communication on progress of resolving short-term data needs
</t>
  </si>
  <si>
    <t>April - May 2017</t>
  </si>
  <si>
    <t>Data workgroup</t>
  </si>
  <si>
    <t>Evaluate intake and assessment processes and practices across the consortium</t>
  </si>
  <si>
    <t>February - May 2017</t>
  </si>
  <si>
    <t>Project Coordinator</t>
  </si>
  <si>
    <t>Counselors and student support staff/Data Workgroup</t>
  </si>
  <si>
    <t>Consortium Manager</t>
  </si>
  <si>
    <t>Create ongoing alignment plan for intake and assessment processes</t>
  </si>
  <si>
    <t>May -July 2017</t>
  </si>
  <si>
    <t>Counselors and student support staff/ Data Workgroup</t>
  </si>
  <si>
    <t>Steering Committee</t>
  </si>
  <si>
    <t>Implementation of intake and assessment processes and practices among members and across the consortium</t>
  </si>
  <si>
    <t xml:space="preserve">1. Implement intake and assessment alignment processes across consortium, ensuring that all members' intake process contain  the necessary data elements and that assessment processes are aligned
2.  Continue Data Workgroup/Counseling workgroup meeting to maintain communication among consortium members and monitor plan progress
4. Gather data on alignment implementation and performance indicators 
</t>
  </si>
  <si>
    <t>August 2017-ongoing</t>
  </si>
  <si>
    <t>Counseling and Support Staff/Data Workgroup</t>
  </si>
  <si>
    <t xml:space="preserve">Evaluate intake and assessment process </t>
  </si>
  <si>
    <t xml:space="preserve">1. Identify challenges and successes of alignment plan, and examine performance indicator data
2. Determine modifications and make changes, if necessary, to the alignment plan including data element gaps and collection processes
3. Maintain ongoing communication among consortium members on the progress of intake and assessment alignment
 </t>
  </si>
  <si>
    <t>July -October 2017</t>
  </si>
  <si>
    <t>Determine feasibility of shared consortium data among consortium members</t>
  </si>
  <si>
    <t>March - August 2017</t>
  </si>
  <si>
    <t>Data Work Group/Site representatives</t>
  </si>
  <si>
    <t>Implement/pilot process for sharing consortium data among members</t>
  </si>
  <si>
    <t>August - November 2017</t>
  </si>
  <si>
    <t>Explore regional and state data sources that could provide a mechanism to identify regional performance outcome data</t>
  </si>
  <si>
    <t xml:space="preserve">
1. Research availability of regional data that could be used to gather consortium outcomes such as  CTE Launchboard, EDD Labor Market Information site, Workforce Development Boards (WDB), and other resources 
2. Determine ongoing methods and processes for accessing and collecting relevant consortium data from regional and state data sources
3. Provide training for consortium stakeholders on using state and regional data sources  
4. Communicate with existing partners, including WDBs, where data resources and potentially data sharing can be explored 
</t>
  </si>
  <si>
    <t>April - September 2017</t>
  </si>
  <si>
    <t>Data Work Group</t>
  </si>
  <si>
    <t>Ensure all Consortium Steering Committee Members, Data Workgroup, and consortium stakeholders understand and implement the alignment between AEBG and the WIOA data metrics.</t>
  </si>
  <si>
    <t>March - June 2017</t>
  </si>
  <si>
    <t>Data Coordinator</t>
  </si>
  <si>
    <t>Consortium Stakeholders</t>
  </si>
  <si>
    <t>Connect member systems to TOPSpro system</t>
  </si>
  <si>
    <t xml:space="preserve">1.  Ensure that all sites have functional TOPSpro systems and have connected with CASAS TOPSpro training opportunities if necessary
2. Work with the member sites to ensure that the the member institutions data system (Banner, ASAP, Harris) can transfer required student data to the TOPSpro system either through a direct connection or a data upload
 </t>
  </si>
  <si>
    <t>March - July 2017</t>
  </si>
  <si>
    <t>Managers of Member Institutions</t>
  </si>
  <si>
    <t>1. Evaluate individual member institution confidentiality policies, and state and federal laws relating to sharing and confidentiality of student records 
2. Determine to what degree and type of student information and other common data points and relevant shareable data are needed for sharing among consortium members 
3. Research best practices related to data sharing among other Regional Consortia and groups and organizations
4. Identify systems and technology needed to share data among members
5. Evaluate consortium-wide professional development needs</t>
  </si>
  <si>
    <t xml:space="preserve">1. Attend a 2017 AEBG Regional Training Series 
2. Attend other professional development opportunities such as the CASAS Summer Institute and other regional and local events.
3. Hold consortium training and ongoing meetings to guide implementation of aligning Consortium performance outcomes to WIOA  metrics.
4. Maintain ongoing communication among consortium members on efforts to align with WIOA </t>
  </si>
  <si>
    <t>1. From evaluation, identify and address gaps in alignment for intake and assessment among members and across the consortium  
2. Identify resources needed to fill alignment gaps and to implement the plan, including technology
3. Create draft of plan that contains the required intake data elements to be collected across member institutions and outcomes expected from this plan
4. Identify best practices and tools for assessment and placement and align processes and standards
5. Provide necessary professional development for faculty and staff regarding assessment and intake processes</t>
  </si>
  <si>
    <t>1. Update crosswalk of current intake and assessment services
2. Research and evaluate the various assessment practices and their relevancy and effectiveness across members, including the upcoming Common Assessment required for Mt. SAC noncredit students and transitioning K-12 adult education students</t>
  </si>
  <si>
    <t>1. Conduct 2 month pilot among consortia members to test initial process for data sharing utilizing system, dashboard, or process identified in planning process. 
2. Evaluate pilot process and make recommendations for next step implementation of data sharing processes
3. Maintain ongoing communication among consortium members on the data sharing efforts
4. Develop post-project need assessment and ongoing resource needs for data 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</si>
</sst>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quot;$&quot;* #,##0_);_(&quot;$&quot;* \(#,##0\);_(&quot;$&quot;* &quot;-&quot;_);_(@_)"/>
    <numFmt numFmtId="44" formatCode="_(&quot;$&quot;* #,##0.00_);_(&quot;$&quot;* \(#,##0.00\);_(&quot;$&quot;* &quot;-&quot;??_);_(@_)"/>
    <numFmt numFmtId="43" formatCode="_(* #,##0.00_);_(* \(#,##0.00\);_(* &quot;-&quot;??_);_(@_)"/>
    <numFmt numFmtId="164" formatCode="0.0_)"/>
    <numFmt numFmtId="165" formatCode="00\-000"/>
    <numFmt numFmtId="166" formatCode="00000"/>
    <numFmt numFmtId="167" formatCode="[&lt;=9999999]###\-####;\(###\)\ ###\-####"/>
    <numFmt numFmtId="168" formatCode="_(&quot;$&quot;* #,##0_);_(&quot;$&quot;* \(#,##0\);_(&quot;$&quot;* &quot;-&quot;??_);_(@_)"/>
    <numFmt numFmtId="169" formatCode="_(* #,##0_);_(* \(#,##0\);_(* &quot;-&quot;??_);_(@_)"/>
    <numFmt numFmtId="170" formatCode="00\-000\-000"/>
    <numFmt numFmtId="171" formatCode="0_)"/>
    <numFmt numFmtId="172" formatCode="_(&quot;$&quot;* #,##0_);_(&quot;$&quot;* \(#,##0\);_(&quot;$&quot;* &quot;0&quot;_);_(@_)"/>
  </numFmts>
  <fonts count="50">
    <font>
      <sz val="11"/>
      <color theme="1"/>
      <name val="Calibri"/>
      <family val="2"/>
      <scheme val="minor"/>
    </font>
    <font>
      <sz val="11"/>
      <color theme="1"/>
      <name val="Calibri"/>
      <family val="2"/>
      <scheme val="minor"/>
    </font>
    <font>
      <sz val="11"/>
      <color theme="1"/>
      <name val="Arial"/>
      <family val="2"/>
    </font>
    <font>
      <b/>
      <sz val="14"/>
      <color theme="1"/>
      <name val="Arial"/>
      <family val="2"/>
    </font>
    <font>
      <b/>
      <sz val="12"/>
      <color theme="1"/>
      <name val="Arial"/>
      <family val="2"/>
    </font>
    <font>
      <b/>
      <sz val="20"/>
      <color theme="1"/>
      <name val="Arial"/>
      <family val="2"/>
    </font>
    <font>
      <sz val="8"/>
      <name val="Arial"/>
      <family val="2"/>
    </font>
    <font>
      <sz val="12"/>
      <color theme="1"/>
      <name val="Arial"/>
      <family val="2"/>
    </font>
    <font>
      <u/>
      <sz val="11"/>
      <color theme="10"/>
      <name val="Calibri"/>
      <family val="2"/>
      <scheme val="minor"/>
    </font>
    <font>
      <sz val="11"/>
      <color theme="1"/>
      <name val="Clarendon Condensed"/>
      <family val="1"/>
    </font>
    <font>
      <b/>
      <sz val="11"/>
      <color theme="1"/>
      <name val="Arial"/>
      <family val="2"/>
    </font>
    <font>
      <b/>
      <sz val="10"/>
      <color theme="1"/>
      <name val="Arial"/>
      <family val="2"/>
    </font>
    <font>
      <sz val="10"/>
      <color theme="1"/>
      <name val="Arial"/>
      <family val="2"/>
    </font>
    <font>
      <b/>
      <sz val="9"/>
      <color theme="1"/>
      <name val="Arial"/>
      <family val="2"/>
    </font>
    <font>
      <b/>
      <sz val="11"/>
      <name val="Arial"/>
      <family val="2"/>
    </font>
    <font>
      <b/>
      <sz val="12"/>
      <name val="Arial"/>
      <family val="2"/>
    </font>
    <font>
      <b/>
      <sz val="8"/>
      <name val="Arial"/>
      <family val="2"/>
    </font>
    <font>
      <b/>
      <sz val="10"/>
      <color theme="4" tint="-0.499984740745262"/>
      <name val="Arial"/>
      <family val="2"/>
    </font>
    <font>
      <b/>
      <sz val="16"/>
      <name val="Arial"/>
      <family val="2"/>
    </font>
    <font>
      <sz val="12"/>
      <name val="Arial"/>
      <family val="2"/>
    </font>
    <font>
      <i/>
      <sz val="10"/>
      <name val="Arial"/>
      <family val="2"/>
    </font>
    <font>
      <b/>
      <sz val="11"/>
      <color theme="1"/>
      <name val="Calibri"/>
      <family val="2"/>
      <scheme val="minor"/>
    </font>
    <font>
      <sz val="14"/>
      <color theme="1"/>
      <name val="Calibri"/>
      <family val="2"/>
      <scheme val="minor"/>
    </font>
    <font>
      <sz val="11"/>
      <color rgb="FF444444"/>
      <name val="Verdana"/>
      <family val="2"/>
    </font>
    <font>
      <sz val="12"/>
      <color theme="1"/>
      <name val="Calibri"/>
      <family val="2"/>
      <scheme val="minor"/>
    </font>
    <font>
      <i/>
      <sz val="11"/>
      <color rgb="FF444444"/>
      <name val="Verdana"/>
      <family val="2"/>
    </font>
    <font>
      <sz val="14"/>
      <color rgb="FF444444"/>
      <name val="Calibri"/>
      <family val="2"/>
      <scheme val="minor"/>
    </font>
    <font>
      <b/>
      <sz val="14"/>
      <color theme="1"/>
      <name val="Calibri"/>
      <family val="2"/>
      <scheme val="minor"/>
    </font>
    <font>
      <b/>
      <sz val="9"/>
      <color indexed="81"/>
      <name val="Tahoma"/>
      <family val="2"/>
    </font>
    <font>
      <sz val="9"/>
      <color indexed="81"/>
      <name val="Tahoma"/>
      <family val="2"/>
    </font>
    <font>
      <b/>
      <sz val="11"/>
      <color rgb="FF7030A0"/>
      <name val="Arial"/>
      <family val="2"/>
    </font>
    <font>
      <b/>
      <sz val="10"/>
      <name val="Arial"/>
      <family val="2"/>
    </font>
    <font>
      <b/>
      <sz val="11"/>
      <color rgb="FF0070C0"/>
      <name val="Arial"/>
      <family val="2"/>
    </font>
    <font>
      <b/>
      <sz val="8"/>
      <color rgb="FFFF0000"/>
      <name val="Arial"/>
      <family val="2"/>
    </font>
    <font>
      <sz val="11"/>
      <name val="Arial"/>
      <family val="2"/>
    </font>
    <font>
      <b/>
      <sz val="9"/>
      <color rgb="FFFF0000"/>
      <name val="Arial"/>
      <family val="2"/>
    </font>
    <font>
      <sz val="8"/>
      <color rgb="FF574123"/>
      <name val="Tahoma"/>
      <family val="2"/>
    </font>
    <font>
      <b/>
      <sz val="12"/>
      <color rgb="FF0066FF"/>
      <name val="Arial"/>
      <family val="2"/>
    </font>
    <font>
      <sz val="10"/>
      <name val="Arial"/>
      <family val="2"/>
    </font>
    <font>
      <b/>
      <i/>
      <u/>
      <sz val="12"/>
      <name val="Arial"/>
      <family val="2"/>
    </font>
    <font>
      <i/>
      <u/>
      <sz val="12"/>
      <name val="Arial"/>
      <family val="2"/>
    </font>
    <font>
      <b/>
      <sz val="14"/>
      <name val="Arial"/>
      <family val="2"/>
    </font>
    <font>
      <b/>
      <u/>
      <sz val="14"/>
      <color theme="10"/>
      <name val="Calibri"/>
      <family val="2"/>
      <scheme val="minor"/>
    </font>
    <font>
      <b/>
      <sz val="16"/>
      <color theme="1"/>
      <name val="Arial"/>
      <family val="2"/>
    </font>
    <font>
      <u/>
      <sz val="12"/>
      <color theme="10"/>
      <name val="Arial"/>
      <family val="2"/>
    </font>
    <font>
      <sz val="11"/>
      <name val="Calibri"/>
      <family val="2"/>
    </font>
    <font>
      <sz val="9"/>
      <name val="Arial"/>
      <family val="2"/>
    </font>
    <font>
      <sz val="10"/>
      <name val="Calibri"/>
      <family val="2"/>
    </font>
    <font>
      <sz val="9"/>
      <name val="Calibri"/>
      <family val="2"/>
    </font>
    <font>
      <sz val="11"/>
      <color rgb="FF000000"/>
      <name val="Arial"/>
      <family val="2"/>
    </font>
  </fonts>
  <fills count="15">
    <fill>
      <patternFill patternType="none"/>
    </fill>
    <fill>
      <patternFill patternType="gray125"/>
    </fill>
    <fill>
      <patternFill patternType="solid">
        <fgColor theme="1" tint="0.49998474074526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00"/>
        <bgColor indexed="64"/>
      </patternFill>
    </fill>
    <fill>
      <patternFill patternType="gray0625">
        <bgColor theme="0"/>
      </patternFill>
    </fill>
    <fill>
      <patternFill patternType="solid">
        <fgColor rgb="FFE7E5E4"/>
        <bgColor indexed="64"/>
      </patternFill>
    </fill>
    <fill>
      <patternFill patternType="solid">
        <fgColor rgb="FFFFFFFF"/>
        <bgColor indexed="64"/>
      </patternFill>
    </fill>
    <fill>
      <patternFill patternType="solid">
        <fgColor rgb="FFF5F5F5"/>
        <bgColor indexed="64"/>
      </patternFill>
    </fill>
    <fill>
      <patternFill patternType="solid">
        <fgColor theme="9" tint="0.59999389629810485"/>
        <bgColor indexed="64"/>
      </patternFill>
    </fill>
    <fill>
      <patternFill patternType="solid">
        <fgColor theme="2"/>
        <bgColor indexed="64"/>
      </patternFill>
    </fill>
    <fill>
      <patternFill patternType="solid">
        <fgColor theme="2" tint="-9.9948118533890809E-2"/>
        <bgColor indexed="64"/>
      </patternFill>
    </fill>
    <fill>
      <patternFill patternType="solid">
        <fgColor theme="2" tint="-9.9978637043366805E-2"/>
        <bgColor indexed="64"/>
      </patternFill>
    </fill>
    <fill>
      <patternFill patternType="solid">
        <fgColor theme="9" tint="0.79998168889431442"/>
        <bgColor indexed="64"/>
      </patternFill>
    </fill>
  </fills>
  <borders count="82">
    <border>
      <left/>
      <right/>
      <top/>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style="medium">
        <color auto="1"/>
      </left>
      <right/>
      <top style="thin">
        <color auto="1"/>
      </top>
      <bottom style="thin">
        <color auto="1"/>
      </bottom>
      <diagonal/>
    </border>
    <border>
      <left/>
      <right style="medium">
        <color auto="1"/>
      </right>
      <top style="thin">
        <color auto="1"/>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medium">
        <color auto="1"/>
      </top>
      <bottom/>
      <diagonal/>
    </border>
    <border>
      <left style="thin">
        <color auto="1"/>
      </left>
      <right/>
      <top/>
      <bottom style="medium">
        <color auto="1"/>
      </bottom>
      <diagonal/>
    </border>
    <border>
      <left/>
      <right style="thin">
        <color auto="1"/>
      </right>
      <top/>
      <bottom/>
      <diagonal/>
    </border>
    <border>
      <left style="medium">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bottom/>
      <diagonal/>
    </border>
    <border>
      <left style="medium">
        <color auto="1"/>
      </left>
      <right style="medium">
        <color auto="1"/>
      </right>
      <top style="medium">
        <color auto="1"/>
      </top>
      <bottom/>
      <diagonal/>
    </border>
    <border>
      <left/>
      <right style="thin">
        <color auto="1"/>
      </right>
      <top/>
      <bottom style="thin">
        <color auto="1"/>
      </bottom>
      <diagonal/>
    </border>
    <border>
      <left/>
      <right style="thin">
        <color auto="1"/>
      </right>
      <top style="thin">
        <color auto="1"/>
      </top>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thin">
        <color auto="1"/>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right/>
      <top/>
      <bottom style="thin">
        <color rgb="FF000000"/>
      </bottom>
      <diagonal/>
    </border>
    <border>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n">
        <color rgb="FF000000"/>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rgb="FF000000"/>
      </bottom>
      <diagonal/>
    </border>
  </borders>
  <cellStyleXfs count="16">
    <xf numFmtId="0" fontId="0" fillId="0" borderId="0"/>
    <xf numFmtId="44" fontId="1" fillId="0" borderId="0" applyFont="0" applyFill="0" applyBorder="0" applyAlignment="0" applyProtection="0"/>
    <xf numFmtId="164" fontId="6" fillId="0" borderId="0"/>
    <xf numFmtId="0" fontId="1" fillId="0" borderId="0"/>
    <xf numFmtId="0" fontId="1" fillId="0" borderId="0"/>
    <xf numFmtId="0" fontId="1" fillId="0" borderId="0"/>
    <xf numFmtId="0" fontId="1" fillId="0" borderId="0"/>
    <xf numFmtId="0" fontId="8" fillId="0" borderId="0" applyNumberForma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cellStyleXfs>
  <cellXfs count="497">
    <xf numFmtId="0" fontId="0" fillId="0" borderId="0" xfId="0"/>
    <xf numFmtId="0" fontId="2" fillId="0" borderId="0" xfId="0" applyFont="1" applyProtection="1"/>
    <xf numFmtId="0" fontId="2" fillId="0" borderId="0" xfId="0" applyFont="1" applyBorder="1" applyAlignment="1" applyProtection="1"/>
    <xf numFmtId="0" fontId="2" fillId="0" borderId="0" xfId="0" applyFont="1" applyAlignment="1" applyProtection="1"/>
    <xf numFmtId="0" fontId="9" fillId="0" borderId="0" xfId="0" applyFont="1" applyProtection="1"/>
    <xf numFmtId="0" fontId="9" fillId="0" borderId="0" xfId="0" applyFont="1" applyAlignment="1" applyProtection="1"/>
    <xf numFmtId="0" fontId="2" fillId="0" borderId="2" xfId="0" applyFont="1" applyBorder="1" applyProtection="1"/>
    <xf numFmtId="0" fontId="10" fillId="0" borderId="6" xfId="0" applyFont="1" applyBorder="1" applyProtection="1"/>
    <xf numFmtId="0" fontId="2" fillId="0" borderId="1" xfId="0" applyFont="1" applyBorder="1" applyProtection="1"/>
    <xf numFmtId="0" fontId="10" fillId="0" borderId="0" xfId="0" applyFont="1" applyBorder="1" applyProtection="1"/>
    <xf numFmtId="0" fontId="12" fillId="0" borderId="12" xfId="0" applyFont="1" applyBorder="1" applyAlignment="1" applyProtection="1"/>
    <xf numFmtId="0" fontId="12" fillId="0" borderId="7" xfId="0" applyFont="1" applyBorder="1" applyAlignment="1" applyProtection="1"/>
    <xf numFmtId="0" fontId="2" fillId="0" borderId="3" xfId="0" applyFont="1" applyBorder="1" applyProtection="1"/>
    <xf numFmtId="0" fontId="2" fillId="0" borderId="7" xfId="0" applyFont="1" applyBorder="1" applyProtection="1"/>
    <xf numFmtId="0" fontId="2" fillId="0" borderId="13" xfId="0" applyFont="1" applyBorder="1" applyProtection="1"/>
    <xf numFmtId="0" fontId="10" fillId="4" borderId="9" xfId="0" applyFont="1" applyFill="1" applyBorder="1" applyAlignment="1" applyProtection="1">
      <alignment vertical="center" wrapText="1"/>
    </xf>
    <xf numFmtId="0" fontId="10" fillId="4" borderId="10" xfId="0" applyFont="1" applyFill="1" applyBorder="1" applyAlignment="1" applyProtection="1">
      <alignment vertical="center" wrapText="1"/>
    </xf>
    <xf numFmtId="0" fontId="13" fillId="0" borderId="0" xfId="0" applyFont="1" applyAlignment="1" applyProtection="1">
      <alignment horizontal="right" vertical="center"/>
    </xf>
    <xf numFmtId="164" fontId="14" fillId="0" borderId="0" xfId="2" applyFont="1" applyAlignment="1" applyProtection="1">
      <alignment horizontal="left" vertical="center"/>
    </xf>
    <xf numFmtId="164" fontId="15" fillId="0" borderId="0" xfId="2" applyFont="1" applyAlignment="1" applyProtection="1">
      <alignment vertical="center" wrapText="1"/>
    </xf>
    <xf numFmtId="164" fontId="10" fillId="0" borderId="0" xfId="2" applyFont="1" applyAlignment="1" applyProtection="1">
      <alignment horizontal="right" vertical="center"/>
    </xf>
    <xf numFmtId="164" fontId="14" fillId="0" borderId="0" xfId="2" applyFont="1" applyAlignment="1" applyProtection="1">
      <alignment horizontal="right" vertical="center"/>
    </xf>
    <xf numFmtId="164" fontId="17" fillId="0" borderId="0" xfId="2" applyFont="1" applyAlignment="1" applyProtection="1"/>
    <xf numFmtId="164" fontId="16" fillId="0" borderId="0" xfId="2" applyFont="1" applyProtection="1"/>
    <xf numFmtId="164" fontId="15" fillId="0" borderId="9" xfId="2" applyFont="1" applyBorder="1" applyProtection="1"/>
    <xf numFmtId="166" fontId="19" fillId="0" borderId="15" xfId="2" applyNumberFormat="1" applyFont="1" applyBorder="1" applyAlignment="1" applyProtection="1">
      <alignment horizontal="center"/>
      <protection locked="0"/>
    </xf>
    <xf numFmtId="164" fontId="19" fillId="0" borderId="16" xfId="2" applyFont="1" applyBorder="1" applyProtection="1"/>
    <xf numFmtId="164" fontId="19" fillId="0" borderId="0" xfId="2" applyFont="1" applyBorder="1" applyAlignment="1" applyProtection="1">
      <alignment horizontal="right"/>
    </xf>
    <xf numFmtId="0" fontId="2" fillId="0" borderId="0" xfId="0" applyFont="1" applyBorder="1" applyProtection="1"/>
    <xf numFmtId="0" fontId="13" fillId="0" borderId="30" xfId="0" applyFont="1" applyBorder="1" applyAlignment="1" applyProtection="1"/>
    <xf numFmtId="0" fontId="10" fillId="0" borderId="31" xfId="0" applyFont="1" applyBorder="1" applyAlignment="1" applyProtection="1"/>
    <xf numFmtId="0" fontId="4" fillId="3" borderId="29" xfId="0" applyFont="1" applyFill="1" applyBorder="1" applyAlignment="1" applyProtection="1">
      <alignment horizontal="center" vertical="center" wrapText="1"/>
    </xf>
    <xf numFmtId="0" fontId="0" fillId="0" borderId="0" xfId="0" applyProtection="1"/>
    <xf numFmtId="0" fontId="7" fillId="0" borderId="29" xfId="0" applyFont="1" applyFill="1" applyBorder="1" applyProtection="1"/>
    <xf numFmtId="164" fontId="15" fillId="0" borderId="0" xfId="2" applyFont="1" applyProtection="1"/>
    <xf numFmtId="164" fontId="15" fillId="0" borderId="16" xfId="2" applyFont="1" applyBorder="1" applyProtection="1"/>
    <xf numFmtId="164" fontId="15" fillId="0" borderId="0" xfId="2" applyFont="1" applyBorder="1" applyAlignment="1" applyProtection="1">
      <alignment horizontal="right"/>
    </xf>
    <xf numFmtId="164" fontId="15" fillId="0" borderId="20" xfId="2" applyFont="1" applyBorder="1" applyProtection="1"/>
    <xf numFmtId="164" fontId="15" fillId="0" borderId="21" xfId="2" applyFont="1" applyBorder="1" applyProtection="1"/>
    <xf numFmtId="164" fontId="15" fillId="0" borderId="28" xfId="2" applyFont="1" applyBorder="1" applyProtection="1"/>
    <xf numFmtId="164" fontId="15" fillId="0" borderId="0" xfId="2" applyFont="1" applyBorder="1" applyProtection="1"/>
    <xf numFmtId="164" fontId="19" fillId="0" borderId="8" xfId="2" applyFont="1" applyBorder="1" applyAlignment="1" applyProtection="1">
      <alignment horizontal="center"/>
      <protection locked="0"/>
    </xf>
    <xf numFmtId="164" fontId="19" fillId="0" borderId="16" xfId="2" applyFont="1" applyBorder="1" applyAlignment="1" applyProtection="1">
      <alignment horizontal="left"/>
    </xf>
    <xf numFmtId="164" fontId="15" fillId="0" borderId="0" xfId="2" applyFont="1" applyBorder="1" applyAlignment="1" applyProtection="1">
      <alignment horizontal="left" vertical="center"/>
    </xf>
    <xf numFmtId="0" fontId="4" fillId="3" borderId="5" xfId="0" applyFont="1" applyFill="1" applyBorder="1" applyAlignment="1" applyProtection="1">
      <alignment horizontal="center" vertical="center" wrapText="1"/>
    </xf>
    <xf numFmtId="164" fontId="6" fillId="0" borderId="0" xfId="2" applyFont="1"/>
    <xf numFmtId="49" fontId="16" fillId="0" borderId="0" xfId="2" applyNumberFormat="1" applyFont="1"/>
    <xf numFmtId="164" fontId="30" fillId="0" borderId="0" xfId="2" applyFont="1" applyAlignment="1">
      <alignment horizontal="center"/>
    </xf>
    <xf numFmtId="169" fontId="0" fillId="0" borderId="0" xfId="8" applyNumberFormat="1" applyFont="1"/>
    <xf numFmtId="49" fontId="15" fillId="0" borderId="0" xfId="2" applyNumberFormat="1" applyFont="1" applyAlignment="1" applyProtection="1">
      <alignment vertical="center" wrapText="1"/>
    </xf>
    <xf numFmtId="164" fontId="14" fillId="0" borderId="0" xfId="2" applyFont="1" applyAlignment="1" applyProtection="1">
      <alignment horizontal="left" vertical="center" wrapText="1"/>
    </xf>
    <xf numFmtId="164" fontId="14" fillId="0" borderId="0" xfId="2" applyFont="1" applyBorder="1" applyAlignment="1" applyProtection="1">
      <alignment horizontal="left" vertical="center" wrapText="1"/>
    </xf>
    <xf numFmtId="164" fontId="6" fillId="0" borderId="0" xfId="2" applyFont="1" applyProtection="1"/>
    <xf numFmtId="49" fontId="16" fillId="0" borderId="0" xfId="2" applyNumberFormat="1" applyFont="1" applyProtection="1"/>
    <xf numFmtId="170" fontId="14" fillId="0" borderId="0" xfId="2" applyNumberFormat="1" applyFont="1" applyBorder="1" applyAlignment="1" applyProtection="1">
      <alignment vertical="center"/>
    </xf>
    <xf numFmtId="164" fontId="31" fillId="0" borderId="0" xfId="2" applyFont="1" applyAlignment="1" applyProtection="1">
      <alignment horizontal="right"/>
    </xf>
    <xf numFmtId="170" fontId="14" fillId="0" borderId="0" xfId="2" applyNumberFormat="1" applyFont="1" applyBorder="1" applyAlignment="1" applyProtection="1"/>
    <xf numFmtId="169" fontId="0" fillId="0" borderId="0" xfId="8" applyNumberFormat="1" applyFont="1" applyProtection="1"/>
    <xf numFmtId="168" fontId="32" fillId="10" borderId="44" xfId="9" applyNumberFormat="1" applyFont="1" applyFill="1" applyBorder="1" applyAlignment="1" applyProtection="1">
      <alignment horizontal="center" vertical="center" wrapText="1"/>
    </xf>
    <xf numFmtId="169" fontId="33" fillId="0" borderId="0" xfId="8" applyNumberFormat="1" applyFont="1" applyAlignment="1">
      <alignment horizontal="left" vertical="center" wrapText="1"/>
    </xf>
    <xf numFmtId="164" fontId="16" fillId="0" borderId="0" xfId="2" applyFont="1" applyAlignment="1" applyProtection="1">
      <alignment horizontal="center"/>
    </xf>
    <xf numFmtId="49" fontId="34" fillId="0" borderId="10" xfId="2" applyNumberFormat="1" applyFont="1" applyBorder="1" applyAlignment="1" applyProtection="1">
      <alignment horizontal="left" vertical="center" wrapText="1"/>
      <protection locked="0"/>
    </xf>
    <xf numFmtId="49" fontId="34" fillId="0" borderId="10" xfId="2" applyNumberFormat="1" applyFont="1" applyFill="1" applyBorder="1" applyAlignment="1" applyProtection="1">
      <alignment horizontal="left" vertical="center" wrapText="1"/>
      <protection locked="0"/>
    </xf>
    <xf numFmtId="49" fontId="34" fillId="0" borderId="0" xfId="2" applyNumberFormat="1" applyFont="1" applyBorder="1" applyAlignment="1" applyProtection="1">
      <alignment horizontal="left" vertical="center" wrapText="1"/>
      <protection locked="0"/>
    </xf>
    <xf numFmtId="49" fontId="34" fillId="0" borderId="7" xfId="2" applyNumberFormat="1" applyFont="1" applyBorder="1" applyAlignment="1" applyProtection="1">
      <alignment horizontal="left" vertical="center" wrapText="1"/>
      <protection locked="0"/>
    </xf>
    <xf numFmtId="49" fontId="34" fillId="0" borderId="6" xfId="2" applyNumberFormat="1" applyFont="1" applyFill="1" applyBorder="1" applyAlignment="1" applyProtection="1">
      <alignment horizontal="left" vertical="center" wrapText="1"/>
      <protection locked="0"/>
    </xf>
    <xf numFmtId="49" fontId="34" fillId="0" borderId="12" xfId="2" applyNumberFormat="1" applyFont="1" applyBorder="1" applyAlignment="1" applyProtection="1">
      <alignment horizontal="left" vertical="center" wrapText="1"/>
      <protection locked="0"/>
    </xf>
    <xf numFmtId="171" fontId="6" fillId="0" borderId="0" xfId="2" applyNumberFormat="1" applyFont="1"/>
    <xf numFmtId="169" fontId="14" fillId="0" borderId="0" xfId="8" applyNumberFormat="1" applyFont="1"/>
    <xf numFmtId="49" fontId="34" fillId="0" borderId="21" xfId="2" applyNumberFormat="1" applyFont="1" applyBorder="1" applyAlignment="1" applyProtection="1">
      <alignment horizontal="left" vertical="center" wrapText="1"/>
      <protection locked="0"/>
    </xf>
    <xf numFmtId="168" fontId="14" fillId="0" borderId="38" xfId="9" applyNumberFormat="1" applyFont="1" applyBorder="1" applyAlignment="1" applyProtection="1"/>
    <xf numFmtId="49" fontId="34" fillId="0" borderId="0" xfId="2" applyNumberFormat="1" applyFont="1" applyFill="1" applyBorder="1" applyAlignment="1" applyProtection="1">
      <alignment horizontal="left" vertical="center"/>
      <protection locked="0"/>
    </xf>
    <xf numFmtId="49" fontId="34" fillId="0" borderId="0" xfId="2" applyNumberFormat="1" applyFont="1" applyFill="1" applyBorder="1" applyAlignment="1" applyProtection="1">
      <alignment horizontal="left" vertical="center" wrapText="1"/>
      <protection locked="0"/>
    </xf>
    <xf numFmtId="168" fontId="14" fillId="0" borderId="45" xfId="9" applyNumberFormat="1" applyFont="1" applyBorder="1" applyAlignment="1" applyProtection="1">
      <protection locked="0"/>
    </xf>
    <xf numFmtId="49" fontId="34" fillId="0" borderId="21" xfId="2" applyNumberFormat="1" applyFont="1" applyFill="1" applyBorder="1" applyAlignment="1" applyProtection="1">
      <alignment horizontal="left" vertical="center"/>
      <protection locked="0"/>
    </xf>
    <xf numFmtId="49" fontId="34" fillId="0" borderId="21" xfId="2" applyNumberFormat="1" applyFont="1" applyFill="1" applyBorder="1" applyAlignment="1" applyProtection="1">
      <alignment horizontal="left" vertical="center" wrapText="1"/>
      <protection locked="0"/>
    </xf>
    <xf numFmtId="168" fontId="14" fillId="0" borderId="46" xfId="9" applyNumberFormat="1" applyFont="1" applyBorder="1" applyAlignment="1" applyProtection="1">
      <protection locked="0"/>
    </xf>
    <xf numFmtId="49" fontId="34" fillId="0" borderId="17" xfId="2" applyNumberFormat="1" applyFont="1" applyFill="1" applyBorder="1" applyAlignment="1" applyProtection="1">
      <alignment vertical="center" wrapText="1"/>
      <protection locked="0"/>
    </xf>
    <xf numFmtId="49" fontId="34" fillId="0" borderId="17" xfId="2" applyNumberFormat="1" applyFont="1" applyFill="1" applyBorder="1" applyAlignment="1" applyProtection="1">
      <alignment horizontal="left" vertical="center" wrapText="1"/>
      <protection locked="0"/>
    </xf>
    <xf numFmtId="49" fontId="34" fillId="0" borderId="28" xfId="2" applyNumberFormat="1" applyFont="1" applyFill="1" applyBorder="1" applyAlignment="1" applyProtection="1">
      <alignment horizontal="left" vertical="center" wrapText="1"/>
      <protection locked="0"/>
    </xf>
    <xf numFmtId="172" fontId="14" fillId="10" borderId="49" xfId="9" applyNumberFormat="1" applyFont="1" applyFill="1" applyBorder="1" applyAlignment="1" applyProtection="1"/>
    <xf numFmtId="172" fontId="14" fillId="10" borderId="38" xfId="9" applyNumberFormat="1" applyFont="1" applyFill="1" applyBorder="1" applyAlignment="1" applyProtection="1">
      <protection locked="0"/>
    </xf>
    <xf numFmtId="169" fontId="33" fillId="0" borderId="0" xfId="8" applyNumberFormat="1" applyFont="1"/>
    <xf numFmtId="172" fontId="35" fillId="10" borderId="46" xfId="9" applyNumberFormat="1" applyFont="1" applyFill="1" applyBorder="1" applyAlignment="1" applyProtection="1">
      <alignment horizontal="center" vertical="center" wrapText="1"/>
    </xf>
    <xf numFmtId="43" fontId="35" fillId="0" borderId="0" xfId="8" applyFont="1" applyAlignment="1" applyProtection="1">
      <alignment horizontal="center" vertical="center" wrapText="1"/>
    </xf>
    <xf numFmtId="164" fontId="36" fillId="0" borderId="0" xfId="2" applyFont="1"/>
    <xf numFmtId="164" fontId="38" fillId="0" borderId="0" xfId="2" applyFont="1" applyAlignment="1" applyProtection="1">
      <alignment horizontal="right" vertical="center"/>
    </xf>
    <xf numFmtId="168" fontId="14" fillId="11" borderId="49" xfId="9" applyNumberFormat="1" applyFont="1" applyFill="1" applyBorder="1" applyAlignment="1" applyProtection="1">
      <alignment vertical="center" wrapText="1"/>
    </xf>
    <xf numFmtId="164" fontId="33" fillId="0" borderId="0" xfId="2" applyFont="1" applyAlignment="1">
      <alignment horizontal="left" vertical="center" wrapText="1"/>
    </xf>
    <xf numFmtId="164" fontId="16" fillId="0" borderId="0" xfId="2" applyFont="1" applyAlignment="1">
      <alignment horizontal="center" vertical="center"/>
    </xf>
    <xf numFmtId="49" fontId="34" fillId="0" borderId="50" xfId="2" applyNumberFormat="1" applyFont="1" applyBorder="1" applyAlignment="1" applyProtection="1">
      <alignment horizontal="center" vertical="center" wrapText="1"/>
    </xf>
    <xf numFmtId="49" fontId="34" fillId="0" borderId="51" xfId="2" applyNumberFormat="1" applyFont="1" applyBorder="1" applyAlignment="1" applyProtection="1">
      <alignment horizontal="center" vertical="center"/>
    </xf>
    <xf numFmtId="172" fontId="34" fillId="0" borderId="52" xfId="9" applyNumberFormat="1" applyFont="1" applyBorder="1" applyAlignment="1" applyProtection="1">
      <alignment vertical="center"/>
    </xf>
    <xf numFmtId="164" fontId="34" fillId="0" borderId="0" xfId="2" applyFont="1"/>
    <xf numFmtId="49" fontId="34" fillId="0" borderId="36" xfId="2" applyNumberFormat="1" applyFont="1" applyBorder="1" applyAlignment="1" applyProtection="1">
      <alignment horizontal="center" vertical="center"/>
    </xf>
    <xf numFmtId="49" fontId="34" fillId="0" borderId="29" xfId="2" applyNumberFormat="1" applyFont="1" applyBorder="1" applyAlignment="1" applyProtection="1">
      <alignment horizontal="center" vertical="center"/>
    </xf>
    <xf numFmtId="172" fontId="34" fillId="0" borderId="41" xfId="9" applyNumberFormat="1" applyFont="1" applyBorder="1" applyAlignment="1" applyProtection="1">
      <alignment vertical="center"/>
    </xf>
    <xf numFmtId="49" fontId="34" fillId="0" borderId="36" xfId="2" applyNumberFormat="1" applyFont="1" applyBorder="1" applyAlignment="1" applyProtection="1">
      <alignment horizontal="center" vertical="center" wrapText="1"/>
    </xf>
    <xf numFmtId="49" fontId="34" fillId="0" borderId="53" xfId="2" applyNumberFormat="1" applyFont="1" applyBorder="1" applyAlignment="1" applyProtection="1">
      <alignment horizontal="center" vertical="center" wrapText="1"/>
    </xf>
    <xf numFmtId="49" fontId="34" fillId="0" borderId="54" xfId="2" applyNumberFormat="1" applyFont="1" applyBorder="1" applyAlignment="1" applyProtection="1">
      <alignment horizontal="center" vertical="center"/>
    </xf>
    <xf numFmtId="49" fontId="34" fillId="12" borderId="35" xfId="2" applyNumberFormat="1" applyFont="1" applyFill="1" applyBorder="1" applyAlignment="1" applyProtection="1">
      <alignment horizontal="center" vertical="center"/>
    </xf>
    <xf numFmtId="172" fontId="14" fillId="13" borderId="52" xfId="9" applyNumberFormat="1" applyFont="1" applyFill="1" applyBorder="1" applyAlignment="1" applyProtection="1">
      <alignment vertical="center"/>
    </xf>
    <xf numFmtId="172" fontId="14" fillId="13" borderId="57" xfId="9" applyNumberFormat="1" applyFont="1" applyFill="1" applyBorder="1" applyAlignment="1" applyProtection="1">
      <alignment vertical="center"/>
    </xf>
    <xf numFmtId="164" fontId="33" fillId="0" borderId="0" xfId="2" applyFont="1"/>
    <xf numFmtId="172" fontId="35" fillId="13" borderId="60" xfId="9" applyNumberFormat="1" applyFont="1" applyFill="1" applyBorder="1" applyAlignment="1" applyProtection="1">
      <alignment horizontal="center" vertical="center" wrapText="1"/>
    </xf>
    <xf numFmtId="164" fontId="34" fillId="12" borderId="20" xfId="2" applyFont="1" applyFill="1" applyBorder="1" applyProtection="1"/>
    <xf numFmtId="49" fontId="34" fillId="12" borderId="59" xfId="2" applyNumberFormat="1" applyFont="1" applyFill="1" applyBorder="1" applyAlignment="1" applyProtection="1">
      <alignment horizontal="center" vertical="center"/>
    </xf>
    <xf numFmtId="43" fontId="35" fillId="0" borderId="10" xfId="8" applyFont="1" applyBorder="1" applyAlignment="1" applyProtection="1">
      <alignment horizontal="center" vertical="center" wrapText="1"/>
    </xf>
    <xf numFmtId="164" fontId="38" fillId="0" borderId="0" xfId="2" applyFont="1" applyAlignment="1" applyProtection="1">
      <alignment wrapText="1"/>
    </xf>
    <xf numFmtId="164" fontId="39" fillId="0" borderId="0" xfId="2" applyFont="1" applyProtection="1"/>
    <xf numFmtId="164" fontId="14" fillId="0" borderId="0" xfId="2" applyFont="1" applyProtection="1"/>
    <xf numFmtId="164" fontId="14" fillId="0" borderId="0" xfId="2" applyFont="1" applyAlignment="1" applyProtection="1">
      <alignment horizontal="right"/>
    </xf>
    <xf numFmtId="0" fontId="34" fillId="0" borderId="21" xfId="2" applyNumberFormat="1" applyFont="1" applyBorder="1" applyAlignment="1" applyProtection="1">
      <alignment horizontal="left" wrapText="1"/>
    </xf>
    <xf numFmtId="164" fontId="14" fillId="0" borderId="0" xfId="2" applyFont="1" applyAlignment="1" applyProtection="1">
      <alignment wrapText="1"/>
    </xf>
    <xf numFmtId="164" fontId="31" fillId="0" borderId="23" xfId="2" applyFont="1" applyBorder="1" applyAlignment="1" applyProtection="1">
      <alignment horizontal="left"/>
    </xf>
    <xf numFmtId="164" fontId="38" fillId="0" borderId="0" xfId="2" applyFont="1" applyProtection="1"/>
    <xf numFmtId="164" fontId="31" fillId="0" borderId="0" xfId="2" applyFont="1" applyProtection="1"/>
    <xf numFmtId="164" fontId="4" fillId="0" borderId="0" xfId="2" applyFont="1" applyAlignment="1" applyProtection="1">
      <alignment horizontal="right" vertical="center"/>
    </xf>
    <xf numFmtId="164" fontId="15" fillId="0" borderId="0" xfId="2" applyFont="1" applyAlignment="1" applyProtection="1">
      <alignment horizontal="right" vertical="center"/>
    </xf>
    <xf numFmtId="164" fontId="19" fillId="0" borderId="0" xfId="2" applyFont="1"/>
    <xf numFmtId="164" fontId="19" fillId="0" borderId="10" xfId="2" applyFont="1" applyBorder="1" applyProtection="1"/>
    <xf numFmtId="171" fontId="14" fillId="0" borderId="25" xfId="2" applyNumberFormat="1" applyFont="1" applyBorder="1" applyAlignment="1" applyProtection="1">
      <alignment horizontal="center" vertical="center"/>
    </xf>
    <xf numFmtId="164" fontId="6" fillId="0" borderId="10" xfId="2" applyFont="1" applyBorder="1" applyProtection="1"/>
    <xf numFmtId="164" fontId="6" fillId="0" borderId="11" xfId="2" applyFont="1" applyBorder="1" applyProtection="1"/>
    <xf numFmtId="164" fontId="14" fillId="11" borderId="49" xfId="2" applyFont="1" applyFill="1" applyBorder="1" applyAlignment="1" applyProtection="1">
      <alignment horizontal="center" vertical="center"/>
    </xf>
    <xf numFmtId="164" fontId="14" fillId="11" borderId="22" xfId="2" applyFont="1" applyFill="1" applyBorder="1" applyAlignment="1" applyProtection="1">
      <alignment horizontal="center" vertical="center"/>
    </xf>
    <xf numFmtId="164" fontId="14" fillId="11" borderId="49" xfId="2" applyFont="1" applyFill="1" applyBorder="1" applyAlignment="1" applyProtection="1">
      <alignment horizontal="center" vertical="center" wrapText="1"/>
    </xf>
    <xf numFmtId="164" fontId="14" fillId="0" borderId="0" xfId="2" applyFont="1"/>
    <xf numFmtId="49" fontId="34" fillId="0" borderId="38" xfId="2" applyNumberFormat="1" applyFont="1" applyBorder="1" applyAlignment="1" applyProtection="1">
      <alignment horizontal="left" vertical="center" wrapText="1"/>
      <protection locked="0"/>
    </xf>
    <xf numFmtId="49" fontId="34" fillId="0" borderId="45" xfId="2" applyNumberFormat="1" applyFont="1" applyBorder="1" applyAlignment="1" applyProtection="1">
      <alignment horizontal="left" vertical="center" wrapText="1"/>
      <protection locked="0"/>
    </xf>
    <xf numFmtId="49" fontId="34" fillId="0" borderId="46" xfId="2" applyNumberFormat="1" applyFont="1" applyBorder="1" applyAlignment="1" applyProtection="1">
      <alignment horizontal="left" vertical="center" wrapText="1"/>
      <protection locked="0"/>
    </xf>
    <xf numFmtId="0" fontId="2" fillId="0" borderId="20" xfId="0" applyFont="1" applyBorder="1" applyAlignment="1" applyProtection="1">
      <alignment horizontal="center"/>
    </xf>
    <xf numFmtId="0" fontId="2" fillId="0" borderId="21" xfId="0" applyFont="1" applyBorder="1" applyAlignment="1" applyProtection="1"/>
    <xf numFmtId="0" fontId="2" fillId="0" borderId="21" xfId="0" applyFont="1" applyBorder="1" applyAlignment="1" applyProtection="1">
      <alignment horizontal="center"/>
    </xf>
    <xf numFmtId="0" fontId="2" fillId="0" borderId="31" xfId="0" applyFont="1" applyBorder="1" applyAlignment="1" applyProtection="1">
      <alignment horizontal="left"/>
    </xf>
    <xf numFmtId="0" fontId="2" fillId="0" borderId="21" xfId="0" applyFont="1" applyBorder="1" applyAlignment="1" applyProtection="1">
      <alignment horizontal="left"/>
    </xf>
    <xf numFmtId="44" fontId="2" fillId="0" borderId="21" xfId="1" applyFont="1" applyBorder="1" applyAlignment="1" applyProtection="1">
      <alignment horizontal="center"/>
    </xf>
    <xf numFmtId="0" fontId="2" fillId="0" borderId="28" xfId="0" applyFont="1" applyBorder="1" applyProtection="1"/>
    <xf numFmtId="0" fontId="7" fillId="0" borderId="29" xfId="0" applyFont="1" applyFill="1" applyBorder="1" applyAlignment="1" applyProtection="1">
      <alignment horizontal="center" vertical="center"/>
    </xf>
    <xf numFmtId="0" fontId="7" fillId="0" borderId="29" xfId="0" applyFont="1" applyFill="1" applyBorder="1" applyAlignment="1" applyProtection="1">
      <alignment vertical="center"/>
    </xf>
    <xf numFmtId="0" fontId="7" fillId="0" borderId="34" xfId="0" applyFont="1" applyFill="1" applyBorder="1" applyAlignment="1" applyProtection="1">
      <alignment horizontal="left" vertical="center"/>
    </xf>
    <xf numFmtId="0" fontId="7" fillId="0" borderId="26" xfId="0" applyFont="1" applyBorder="1" applyAlignment="1" applyProtection="1">
      <alignment horizontal="center"/>
    </xf>
    <xf numFmtId="168" fontId="7" fillId="0" borderId="27" xfId="1" applyNumberFormat="1" applyFont="1" applyBorder="1" applyAlignment="1" applyProtection="1"/>
    <xf numFmtId="0" fontId="7" fillId="0" borderId="0" xfId="0" applyFont="1" applyFill="1" applyBorder="1" applyAlignment="1" applyProtection="1">
      <alignment vertical="top"/>
    </xf>
    <xf numFmtId="0" fontId="4" fillId="0" borderId="16" xfId="0" applyFont="1" applyBorder="1" applyAlignment="1" applyProtection="1">
      <alignment vertical="top"/>
    </xf>
    <xf numFmtId="0" fontId="7" fillId="0" borderId="1" xfId="0" applyFont="1" applyFill="1" applyBorder="1" applyAlignment="1" applyProtection="1">
      <alignment vertical="top"/>
    </xf>
    <xf numFmtId="0" fontId="7" fillId="0" borderId="0" xfId="0" applyFont="1" applyAlignment="1" applyProtection="1">
      <alignment vertical="top"/>
    </xf>
    <xf numFmtId="0" fontId="4" fillId="0" borderId="9" xfId="0" applyFont="1" applyBorder="1" applyAlignment="1" applyProtection="1">
      <alignment vertical="center"/>
    </xf>
    <xf numFmtId="0" fontId="4" fillId="0" borderId="10" xfId="0" applyFont="1" applyBorder="1" applyAlignment="1" applyProtection="1">
      <alignment vertical="center"/>
    </xf>
    <xf numFmtId="0" fontId="7" fillId="0" borderId="30" xfId="0" applyFont="1" applyFill="1" applyBorder="1" applyAlignment="1" applyProtection="1">
      <alignment vertical="center"/>
    </xf>
    <xf numFmtId="0" fontId="4" fillId="0" borderId="10" xfId="0" applyFont="1" applyFill="1" applyBorder="1" applyAlignment="1" applyProtection="1">
      <alignment vertical="center"/>
    </xf>
    <xf numFmtId="0" fontId="7" fillId="0" borderId="10" xfId="0" applyFont="1" applyBorder="1" applyAlignment="1" applyProtection="1">
      <alignment vertical="center"/>
    </xf>
    <xf numFmtId="0" fontId="7" fillId="0" borderId="11" xfId="0" applyFont="1" applyBorder="1" applyAlignment="1" applyProtection="1">
      <alignment vertical="center"/>
    </xf>
    <xf numFmtId="0" fontId="7" fillId="0" borderId="0" xfId="0" applyFont="1" applyAlignment="1" applyProtection="1">
      <alignment vertical="center"/>
    </xf>
    <xf numFmtId="0" fontId="44" fillId="0" borderId="0" xfId="7" applyFont="1" applyBorder="1" applyAlignment="1" applyProtection="1">
      <alignment horizontal="left" vertical="top"/>
    </xf>
    <xf numFmtId="0" fontId="7" fillId="0" borderId="0" xfId="0" applyFont="1" applyBorder="1" applyAlignment="1" applyProtection="1">
      <alignment horizontal="left" vertical="top"/>
    </xf>
    <xf numFmtId="0" fontId="7" fillId="0" borderId="1" xfId="0" applyFont="1" applyFill="1" applyBorder="1" applyAlignment="1" applyProtection="1">
      <alignment horizontal="left"/>
    </xf>
    <xf numFmtId="0" fontId="7" fillId="0" borderId="0" xfId="0" applyFont="1" applyAlignment="1" applyProtection="1">
      <alignment horizontal="left"/>
    </xf>
    <xf numFmtId="0" fontId="7" fillId="0" borderId="16" xfId="0" applyFont="1" applyBorder="1" applyAlignment="1" applyProtection="1">
      <alignment horizontal="left"/>
    </xf>
    <xf numFmtId="0" fontId="7" fillId="0" borderId="0" xfId="0" applyFont="1" applyBorder="1" applyAlignment="1" applyProtection="1">
      <alignment horizontal="left"/>
    </xf>
    <xf numFmtId="0" fontId="7" fillId="0" borderId="0" xfId="0" applyFont="1" applyFill="1" applyBorder="1" applyAlignment="1" applyProtection="1">
      <alignment horizontal="left"/>
    </xf>
    <xf numFmtId="0" fontId="4" fillId="0" borderId="6" xfId="0" applyFont="1" applyBorder="1" applyProtection="1"/>
    <xf numFmtId="0" fontId="4" fillId="0" borderId="0" xfId="0" applyFont="1" applyBorder="1" applyProtection="1"/>
    <xf numFmtId="0" fontId="10" fillId="4" borderId="16" xfId="0" applyFont="1" applyFill="1" applyBorder="1" applyAlignment="1" applyProtection="1">
      <alignment vertical="center" wrapText="1"/>
    </xf>
    <xf numFmtId="0" fontId="10" fillId="4" borderId="0" xfId="0" applyFont="1" applyFill="1" applyBorder="1" applyAlignment="1" applyProtection="1">
      <alignment vertical="center" wrapText="1"/>
    </xf>
    <xf numFmtId="0" fontId="10" fillId="4" borderId="0" xfId="0" applyFont="1" applyFill="1" applyBorder="1" applyAlignment="1" applyProtection="1">
      <alignment horizontal="center" vertical="center" wrapText="1"/>
    </xf>
    <xf numFmtId="164" fontId="14" fillId="0" borderId="0" xfId="2" applyFont="1" applyAlignment="1" applyProtection="1">
      <alignment vertical="center" wrapText="1"/>
    </xf>
    <xf numFmtId="164" fontId="14" fillId="0" borderId="0" xfId="2" applyFont="1" applyBorder="1" applyAlignment="1" applyProtection="1">
      <alignment vertical="center" wrapText="1"/>
    </xf>
    <xf numFmtId="164" fontId="14" fillId="0" borderId="0" xfId="2" applyFont="1" applyAlignment="1">
      <alignment vertical="center"/>
    </xf>
    <xf numFmtId="0" fontId="34" fillId="0" borderId="21" xfId="2" applyNumberFormat="1" applyFont="1" applyBorder="1" applyAlignment="1" applyProtection="1">
      <alignment wrapText="1"/>
    </xf>
    <xf numFmtId="164" fontId="30" fillId="0" borderId="0" xfId="2" applyFont="1" applyAlignment="1" applyProtection="1">
      <alignment horizontal="center"/>
    </xf>
    <xf numFmtId="172" fontId="15" fillId="10" borderId="49" xfId="9" applyNumberFormat="1" applyFont="1" applyFill="1" applyBorder="1" applyAlignment="1" applyProtection="1"/>
    <xf numFmtId="172" fontId="15" fillId="13" borderId="61" xfId="9" applyNumberFormat="1" applyFont="1" applyFill="1" applyBorder="1" applyAlignment="1" applyProtection="1">
      <alignment vertical="center" wrapText="1"/>
    </xf>
    <xf numFmtId="0" fontId="22" fillId="6" borderId="29" xfId="0" applyFont="1" applyFill="1" applyBorder="1" applyProtection="1"/>
    <xf numFmtId="0" fontId="8" fillId="7" borderId="29" xfId="7" applyFill="1" applyBorder="1" applyAlignment="1" applyProtection="1">
      <alignment horizontal="center"/>
    </xf>
    <xf numFmtId="0" fontId="22" fillId="6" borderId="29" xfId="0" applyFont="1" applyFill="1" applyBorder="1" applyAlignment="1" applyProtection="1">
      <alignment horizontal="center" wrapText="1"/>
    </xf>
    <xf numFmtId="0" fontId="22" fillId="6" borderId="29" xfId="0" applyFont="1" applyFill="1" applyBorder="1" applyAlignment="1" applyProtection="1">
      <alignment horizontal="center"/>
    </xf>
    <xf numFmtId="0" fontId="22" fillId="0" borderId="33" xfId="0" applyFont="1" applyBorder="1" applyProtection="1"/>
    <xf numFmtId="0" fontId="23" fillId="8" borderId="34" xfId="0" applyFont="1" applyFill="1" applyBorder="1" applyAlignment="1" applyProtection="1">
      <alignment vertical="top" wrapText="1"/>
    </xf>
    <xf numFmtId="0" fontId="23" fillId="8" borderId="29" xfId="0" applyFont="1" applyFill="1" applyBorder="1" applyAlignment="1" applyProtection="1">
      <alignment vertical="top" wrapText="1"/>
    </xf>
    <xf numFmtId="42" fontId="24" fillId="0" borderId="35" xfId="0" applyNumberFormat="1" applyFont="1" applyBorder="1" applyAlignment="1" applyProtection="1">
      <alignment horizontal="left"/>
    </xf>
    <xf numFmtId="42" fontId="24" fillId="0" borderId="29" xfId="0" applyNumberFormat="1" applyFont="1" applyBorder="1" applyAlignment="1" applyProtection="1">
      <alignment horizontal="left"/>
    </xf>
    <xf numFmtId="0" fontId="22" fillId="0" borderId="36" xfId="0" applyFont="1" applyBorder="1" applyProtection="1"/>
    <xf numFmtId="0" fontId="23" fillId="9" borderId="29" xfId="0" applyFont="1" applyFill="1" applyBorder="1" applyAlignment="1" applyProtection="1">
      <alignment vertical="top" wrapText="1"/>
    </xf>
    <xf numFmtId="0" fontId="23" fillId="9" borderId="35" xfId="0" applyFont="1" applyFill="1" applyBorder="1" applyAlignment="1" applyProtection="1">
      <alignment vertical="top" wrapText="1"/>
    </xf>
    <xf numFmtId="0" fontId="23" fillId="8" borderId="35" xfId="0" applyFont="1" applyFill="1" applyBorder="1" applyAlignment="1" applyProtection="1">
      <alignment vertical="top" wrapText="1"/>
    </xf>
    <xf numFmtId="0" fontId="22" fillId="0" borderId="36" xfId="0" applyFont="1" applyBorder="1" applyAlignment="1" applyProtection="1">
      <alignment wrapText="1"/>
    </xf>
    <xf numFmtId="0" fontId="25" fillId="8" borderId="29" xfId="0" applyFont="1" applyFill="1" applyBorder="1" applyAlignment="1" applyProtection="1">
      <alignment vertical="top" wrapText="1"/>
    </xf>
    <xf numFmtId="0" fontId="0" fillId="0" borderId="0" xfId="0" applyFont="1" applyProtection="1"/>
    <xf numFmtId="0" fontId="0" fillId="0" borderId="29" xfId="0" applyBorder="1" applyProtection="1"/>
    <xf numFmtId="0" fontId="26" fillId="0" borderId="4" xfId="0" applyFont="1" applyBorder="1" applyAlignment="1" applyProtection="1">
      <alignment horizontal="left" indent="3"/>
    </xf>
    <xf numFmtId="0" fontId="25" fillId="9" borderId="29" xfId="0" applyFont="1" applyFill="1" applyBorder="1" applyAlignment="1" applyProtection="1">
      <alignment vertical="top" wrapText="1"/>
    </xf>
    <xf numFmtId="0" fontId="23" fillId="9" borderId="34" xfId="0" applyFont="1" applyFill="1" applyBorder="1" applyAlignment="1" applyProtection="1">
      <alignment vertical="top" wrapText="1"/>
    </xf>
    <xf numFmtId="0" fontId="23" fillId="8" borderId="37" xfId="0" applyFont="1" applyFill="1" applyBorder="1" applyAlignment="1" applyProtection="1">
      <alignment vertical="top" wrapText="1"/>
    </xf>
    <xf numFmtId="42" fontId="0" fillId="0" borderId="0" xfId="0" applyNumberFormat="1" applyProtection="1"/>
    <xf numFmtId="42" fontId="0" fillId="0" borderId="0" xfId="0" applyNumberFormat="1" applyAlignment="1" applyProtection="1">
      <alignment horizontal="left"/>
    </xf>
    <xf numFmtId="0" fontId="27" fillId="0" borderId="38" xfId="0" applyFont="1" applyBorder="1" applyProtection="1"/>
    <xf numFmtId="0" fontId="0" fillId="0" borderId="0" xfId="0" applyBorder="1" applyProtection="1"/>
    <xf numFmtId="0" fontId="0" fillId="0" borderId="0" xfId="0" applyBorder="1" applyAlignment="1" applyProtection="1">
      <alignment horizontal="left"/>
    </xf>
    <xf numFmtId="0" fontId="22" fillId="0" borderId="29" xfId="0" applyFont="1" applyBorder="1" applyProtection="1"/>
    <xf numFmtId="0" fontId="27" fillId="0" borderId="29" xfId="0" applyFont="1" applyBorder="1" applyProtection="1"/>
    <xf numFmtId="0" fontId="22" fillId="0" borderId="5" xfId="0" applyFont="1" applyBorder="1" applyProtection="1"/>
    <xf numFmtId="0" fontId="0" fillId="0" borderId="0" xfId="0" applyBorder="1" applyAlignment="1" applyProtection="1">
      <alignment wrapText="1"/>
    </xf>
    <xf numFmtId="0" fontId="22" fillId="0" borderId="3" xfId="0" applyFont="1" applyBorder="1" applyProtection="1"/>
    <xf numFmtId="0" fontId="0" fillId="0" borderId="0" xfId="0" applyFill="1" applyBorder="1" applyAlignment="1" applyProtection="1"/>
    <xf numFmtId="0" fontId="22" fillId="0" borderId="35" xfId="0" applyFont="1" applyBorder="1" applyProtection="1"/>
    <xf numFmtId="0" fontId="22" fillId="0" borderId="0" xfId="0" applyFont="1" applyBorder="1" applyProtection="1"/>
    <xf numFmtId="0" fontId="0" fillId="0" borderId="0" xfId="0" applyAlignment="1" applyProtection="1">
      <alignment horizontal="left"/>
    </xf>
    <xf numFmtId="0" fontId="27" fillId="3" borderId="29" xfId="0" applyFont="1" applyFill="1" applyBorder="1" applyAlignment="1" applyProtection="1">
      <alignment horizontal="center" vertical="center"/>
    </xf>
    <xf numFmtId="0" fontId="42" fillId="3" borderId="29" xfId="7" applyFont="1" applyFill="1" applyBorder="1" applyAlignment="1" applyProtection="1">
      <alignment horizontal="center" vertical="center"/>
    </xf>
    <xf numFmtId="0" fontId="27" fillId="3" borderId="29" xfId="0" applyFont="1" applyFill="1" applyBorder="1" applyAlignment="1" applyProtection="1">
      <alignment horizontal="center" vertical="center" wrapText="1"/>
    </xf>
    <xf numFmtId="0" fontId="22" fillId="0" borderId="4" xfId="0" applyFont="1" applyBorder="1" applyProtection="1"/>
    <xf numFmtId="0" fontId="0" fillId="0" borderId="0" xfId="0" applyAlignment="1" applyProtection="1">
      <alignment horizontal="center" vertical="center"/>
    </xf>
    <xf numFmtId="0" fontId="27" fillId="0" borderId="0" xfId="0" applyFont="1" applyBorder="1" applyProtection="1"/>
    <xf numFmtId="0" fontId="27" fillId="0" borderId="0" xfId="0" applyFont="1" applyBorder="1" applyAlignment="1" applyProtection="1">
      <alignment horizontal="center" vertical="center"/>
    </xf>
    <xf numFmtId="0" fontId="22" fillId="0" borderId="29" xfId="0" applyFont="1" applyBorder="1" applyAlignment="1" applyProtection="1">
      <alignment horizontal="center" vertical="center"/>
    </xf>
    <xf numFmtId="0" fontId="22" fillId="0" borderId="5" xfId="0" applyFont="1" applyBorder="1" applyAlignment="1" applyProtection="1">
      <alignment horizontal="center" vertical="center"/>
    </xf>
    <xf numFmtId="0" fontId="22" fillId="0" borderId="3" xfId="0" applyFont="1" applyBorder="1" applyAlignment="1" applyProtection="1">
      <alignment horizontal="center" vertical="center"/>
    </xf>
    <xf numFmtId="0" fontId="21" fillId="0" borderId="0" xfId="0" applyFont="1"/>
    <xf numFmtId="0" fontId="21" fillId="0" borderId="0" xfId="0" applyFont="1" applyAlignment="1">
      <alignment horizontal="center" vertical="center"/>
    </xf>
    <xf numFmtId="0" fontId="0" fillId="0" borderId="0" xfId="0" applyAlignment="1">
      <alignment horizontal="right"/>
    </xf>
    <xf numFmtId="0" fontId="22" fillId="0" borderId="33" xfId="0" applyFont="1" applyBorder="1"/>
    <xf numFmtId="0" fontId="0" fillId="0" borderId="0" xfId="0" applyAlignment="1">
      <alignment vertical="top"/>
    </xf>
    <xf numFmtId="14" fontId="0" fillId="0" borderId="0" xfId="0" applyNumberFormat="1"/>
    <xf numFmtId="0" fontId="22" fillId="0" borderId="36" xfId="0" applyFont="1" applyBorder="1"/>
    <xf numFmtId="0" fontId="22" fillId="0" borderId="36" xfId="0" applyFont="1" applyBorder="1" applyAlignment="1">
      <alignment wrapText="1"/>
    </xf>
    <xf numFmtId="0" fontId="8" fillId="0" borderId="0" xfId="7" applyAlignment="1">
      <alignment vertical="top"/>
    </xf>
    <xf numFmtId="0" fontId="8" fillId="0" borderId="0" xfId="7"/>
    <xf numFmtId="0" fontId="7" fillId="0" borderId="29" xfId="0" applyFont="1" applyFill="1" applyBorder="1" applyAlignment="1" applyProtection="1">
      <alignment horizontal="left" vertical="center"/>
    </xf>
    <xf numFmtId="0" fontId="7" fillId="0" borderId="34" xfId="0" applyFont="1" applyFill="1" applyBorder="1" applyAlignment="1" applyProtection="1">
      <alignment vertical="center"/>
    </xf>
    <xf numFmtId="43" fontId="21" fillId="0" borderId="0" xfId="15" applyFont="1" applyFill="1"/>
    <xf numFmtId="43" fontId="0" fillId="0" borderId="0" xfId="15" applyFont="1" applyFill="1"/>
    <xf numFmtId="0" fontId="0" fillId="5" borderId="0" xfId="0" applyFill="1"/>
    <xf numFmtId="42" fontId="7" fillId="0" borderId="35" xfId="0" applyNumberFormat="1" applyFont="1" applyBorder="1" applyAlignment="1" applyProtection="1">
      <alignment horizontal="left" vertical="center"/>
    </xf>
    <xf numFmtId="42" fontId="7" fillId="0" borderId="29" xfId="0" applyNumberFormat="1" applyFont="1" applyBorder="1" applyAlignment="1" applyProtection="1">
      <alignment horizontal="left" vertical="center"/>
    </xf>
    <xf numFmtId="0" fontId="4" fillId="3" borderId="29" xfId="0" applyFont="1" applyFill="1" applyBorder="1" applyAlignment="1" applyProtection="1">
      <alignment horizontal="center" vertical="center"/>
    </xf>
    <xf numFmtId="0" fontId="7" fillId="0" borderId="0" xfId="0" applyFont="1" applyAlignment="1" applyProtection="1">
      <alignment horizontal="center" vertical="center"/>
    </xf>
    <xf numFmtId="42" fontId="7" fillId="0" borderId="0" xfId="0" applyNumberFormat="1" applyFont="1" applyAlignment="1" applyProtection="1">
      <alignment vertical="center"/>
    </xf>
    <xf numFmtId="42" fontId="7" fillId="0" borderId="0" xfId="0" applyNumberFormat="1" applyFont="1" applyAlignment="1" applyProtection="1">
      <alignment horizontal="lef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7" fillId="0" borderId="0" xfId="0" applyFont="1" applyBorder="1" applyAlignment="1" applyProtection="1">
      <alignment vertical="center"/>
    </xf>
    <xf numFmtId="0" fontId="7" fillId="0" borderId="0" xfId="0" applyFont="1" applyBorder="1" applyAlignment="1" applyProtection="1">
      <alignment horizontal="left" vertical="center"/>
    </xf>
    <xf numFmtId="0" fontId="7" fillId="0" borderId="0" xfId="0" applyFont="1" applyAlignment="1" applyProtection="1">
      <alignment horizontal="left" vertical="center"/>
    </xf>
    <xf numFmtId="0" fontId="7" fillId="5" borderId="29" xfId="0" applyFont="1" applyFill="1" applyBorder="1" applyAlignment="1" applyProtection="1">
      <alignment horizontal="center" vertical="center"/>
    </xf>
    <xf numFmtId="0" fontId="7" fillId="0" borderId="34" xfId="0" applyFont="1" applyBorder="1" applyAlignment="1" applyProtection="1">
      <alignment horizontal="left" vertical="center"/>
    </xf>
    <xf numFmtId="164" fontId="14" fillId="10" borderId="20" xfId="2" applyFont="1" applyFill="1" applyBorder="1" applyAlignment="1" applyProtection="1">
      <alignment horizontal="right" vertical="center"/>
    </xf>
    <xf numFmtId="164" fontId="14" fillId="10" borderId="21" xfId="2" applyFont="1" applyFill="1" applyBorder="1" applyAlignment="1" applyProtection="1">
      <alignment horizontal="right" vertical="center"/>
    </xf>
    <xf numFmtId="164" fontId="14" fillId="10" borderId="28" xfId="2" applyFont="1" applyFill="1" applyBorder="1" applyAlignment="1" applyProtection="1">
      <alignment horizontal="right" vertical="center"/>
    </xf>
    <xf numFmtId="164" fontId="14" fillId="10" borderId="0" xfId="2" applyFont="1" applyFill="1" applyBorder="1" applyAlignment="1" applyProtection="1">
      <alignment horizontal="right" vertical="center"/>
    </xf>
    <xf numFmtId="164" fontId="14" fillId="10" borderId="16" xfId="2" applyFont="1" applyFill="1" applyBorder="1" applyAlignment="1" applyProtection="1">
      <alignment horizontal="right" vertical="center"/>
    </xf>
    <xf numFmtId="49" fontId="34" fillId="0" borderId="45" xfId="2" applyNumberFormat="1" applyFont="1" applyBorder="1" applyAlignment="1" applyProtection="1">
      <alignment horizontal="left" vertical="center" wrapText="1"/>
      <protection locked="0"/>
    </xf>
    <xf numFmtId="49" fontId="34" fillId="0" borderId="21" xfId="2" applyNumberFormat="1" applyFont="1" applyBorder="1" applyAlignment="1" applyProtection="1">
      <alignment horizontal="left" vertical="center" wrapText="1"/>
      <protection locked="0"/>
    </xf>
    <xf numFmtId="49" fontId="34" fillId="0" borderId="64" xfId="0" applyNumberFormat="1" applyFont="1" applyBorder="1" applyAlignment="1" applyProtection="1">
      <alignment horizontal="left" vertical="center" wrapText="1"/>
      <protection locked="0"/>
    </xf>
    <xf numFmtId="164" fontId="6" fillId="0" borderId="0" xfId="2" applyFont="1" applyProtection="1">
      <protection locked="0"/>
    </xf>
    <xf numFmtId="49" fontId="34" fillId="0" borderId="0" xfId="0" applyNumberFormat="1" applyFont="1" applyAlignment="1" applyProtection="1">
      <alignment horizontal="left" vertical="center" wrapText="1"/>
      <protection locked="0"/>
    </xf>
    <xf numFmtId="168" fontId="14" fillId="0" borderId="68" xfId="0" applyNumberFormat="1" applyFont="1" applyBorder="1" applyProtection="1">
      <protection locked="0"/>
    </xf>
    <xf numFmtId="49" fontId="34" fillId="0" borderId="71" xfId="0" applyNumberFormat="1" applyFont="1" applyBorder="1" applyAlignment="1" applyProtection="1">
      <alignment vertical="center" wrapText="1"/>
      <protection locked="0"/>
    </xf>
    <xf numFmtId="0" fontId="34" fillId="0" borderId="0" xfId="0" applyFont="1" applyBorder="1" applyProtection="1">
      <protection locked="0"/>
    </xf>
    <xf numFmtId="168" fontId="14" fillId="0" borderId="68" xfId="0" applyNumberFormat="1" applyFont="1" applyBorder="1" applyAlignment="1" applyProtection="1">
      <protection locked="0"/>
    </xf>
    <xf numFmtId="49" fontId="34" fillId="0" borderId="69" xfId="0" applyNumberFormat="1" applyFont="1" applyBorder="1" applyAlignment="1" applyProtection="1">
      <alignment horizontal="left" vertical="center" wrapText="1"/>
      <protection locked="0"/>
    </xf>
    <xf numFmtId="49" fontId="34" fillId="0" borderId="68" xfId="0" applyNumberFormat="1" applyFont="1" applyBorder="1" applyAlignment="1" applyProtection="1">
      <alignment horizontal="left" vertical="center" wrapText="1"/>
      <protection locked="0"/>
    </xf>
    <xf numFmtId="49" fontId="34" fillId="0" borderId="79" xfId="0" applyNumberFormat="1" applyFont="1" applyBorder="1" applyAlignment="1" applyProtection="1">
      <alignment horizontal="left" vertical="center" wrapText="1"/>
      <protection locked="0"/>
    </xf>
    <xf numFmtId="49" fontId="34" fillId="0" borderId="72" xfId="0" applyNumberFormat="1" applyFont="1" applyBorder="1" applyAlignment="1" applyProtection="1">
      <alignment horizontal="left" vertical="center" wrapText="1"/>
      <protection locked="0"/>
    </xf>
    <xf numFmtId="49" fontId="34" fillId="0" borderId="80" xfId="0" applyNumberFormat="1" applyFont="1" applyBorder="1" applyAlignment="1" applyProtection="1">
      <alignment horizontal="left" vertical="center" wrapText="1"/>
      <protection locked="0"/>
    </xf>
    <xf numFmtId="49" fontId="34" fillId="0" borderId="75" xfId="0" applyNumberFormat="1" applyFont="1" applyBorder="1" applyAlignment="1" applyProtection="1">
      <alignment horizontal="left" vertical="center" wrapText="1"/>
      <protection locked="0"/>
    </xf>
    <xf numFmtId="49" fontId="34" fillId="0" borderId="45" xfId="0" applyNumberFormat="1" applyFont="1" applyBorder="1" applyAlignment="1" applyProtection="1">
      <alignment horizontal="left" vertical="center" wrapText="1"/>
      <protection locked="0"/>
    </xf>
    <xf numFmtId="49" fontId="34" fillId="0" borderId="76" xfId="0" applyNumberFormat="1" applyFont="1" applyBorder="1" applyAlignment="1" applyProtection="1">
      <alignment horizontal="left" vertical="center" wrapText="1"/>
      <protection locked="0"/>
    </xf>
    <xf numFmtId="49" fontId="46" fillId="0" borderId="45" xfId="0" applyNumberFormat="1" applyFont="1" applyBorder="1" applyAlignment="1" applyProtection="1">
      <alignment horizontal="left" vertical="center" wrapText="1"/>
      <protection locked="0"/>
    </xf>
    <xf numFmtId="49" fontId="34" fillId="0" borderId="81" xfId="0" applyNumberFormat="1" applyFont="1" applyBorder="1" applyAlignment="1" applyProtection="1">
      <alignment horizontal="left" vertical="center" wrapText="1"/>
      <protection locked="0"/>
    </xf>
    <xf numFmtId="0" fontId="49" fillId="0" borderId="0" xfId="0" applyFont="1" applyProtection="1">
      <protection locked="0"/>
    </xf>
    <xf numFmtId="0" fontId="7" fillId="0" borderId="0" xfId="0" applyFont="1" applyBorder="1" applyAlignment="1" applyProtection="1">
      <alignment horizontal="left"/>
    </xf>
    <xf numFmtId="0" fontId="7" fillId="0" borderId="17" xfId="0" applyFont="1" applyBorder="1" applyAlignment="1" applyProtection="1">
      <alignment horizontal="left"/>
    </xf>
    <xf numFmtId="0" fontId="7" fillId="0" borderId="0" xfId="0" applyFont="1" applyBorder="1" applyAlignment="1" applyProtection="1">
      <alignment horizontal="left" vertical="top"/>
    </xf>
    <xf numFmtId="0" fontId="7" fillId="0" borderId="17" xfId="0" applyFont="1" applyBorder="1" applyAlignment="1" applyProtection="1">
      <alignment horizontal="left" vertical="top"/>
    </xf>
    <xf numFmtId="0" fontId="4" fillId="4" borderId="22" xfId="0" applyFont="1" applyFill="1" applyBorder="1" applyAlignment="1" applyProtection="1">
      <alignment horizontal="center" vertical="center"/>
    </xf>
    <xf numFmtId="0" fontId="4" fillId="4" borderId="23" xfId="0" applyFont="1" applyFill="1" applyBorder="1" applyAlignment="1" applyProtection="1">
      <alignment horizontal="center" vertical="center"/>
    </xf>
    <xf numFmtId="0" fontId="4" fillId="4" borderId="24" xfId="0" applyFont="1" applyFill="1" applyBorder="1" applyAlignment="1" applyProtection="1">
      <alignment horizontal="center" vertical="center"/>
    </xf>
    <xf numFmtId="0" fontId="10" fillId="4" borderId="12" xfId="0" applyFont="1" applyFill="1" applyBorder="1" applyAlignment="1" applyProtection="1">
      <alignment horizontal="center" vertical="center" wrapText="1"/>
    </xf>
    <xf numFmtId="0" fontId="10" fillId="4" borderId="7" xfId="0" applyFont="1" applyFill="1" applyBorder="1" applyAlignment="1" applyProtection="1">
      <alignment horizontal="center" vertical="center" wrapText="1"/>
    </xf>
    <xf numFmtId="0" fontId="10" fillId="4" borderId="13" xfId="0" applyFont="1" applyFill="1" applyBorder="1" applyAlignment="1" applyProtection="1">
      <alignment horizontal="center" vertical="center" wrapText="1"/>
    </xf>
    <xf numFmtId="0" fontId="43" fillId="4" borderId="10" xfId="0" applyFont="1" applyFill="1" applyBorder="1" applyAlignment="1" applyProtection="1">
      <alignment horizontal="center" wrapText="1"/>
    </xf>
    <xf numFmtId="0" fontId="10" fillId="4" borderId="10" xfId="0" applyFont="1" applyFill="1" applyBorder="1" applyAlignment="1" applyProtection="1">
      <alignment horizontal="center" wrapText="1"/>
    </xf>
    <xf numFmtId="0" fontId="10" fillId="4" borderId="11" xfId="0" applyFont="1" applyFill="1" applyBorder="1" applyAlignment="1" applyProtection="1">
      <alignment horizontal="center" wrapText="1"/>
    </xf>
    <xf numFmtId="0" fontId="7" fillId="0" borderId="9"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7" fillId="0" borderId="11" xfId="0" applyFont="1" applyBorder="1" applyAlignment="1" applyProtection="1">
      <alignment horizontal="left" vertical="center" wrapText="1"/>
    </xf>
    <xf numFmtId="0" fontId="7" fillId="0" borderId="20" xfId="0" applyFont="1" applyBorder="1" applyAlignment="1" applyProtection="1">
      <alignment horizontal="left" vertical="center" wrapText="1"/>
    </xf>
    <xf numFmtId="0" fontId="7" fillId="0" borderId="21" xfId="0" applyFont="1" applyBorder="1" applyAlignment="1" applyProtection="1">
      <alignment horizontal="left" vertical="center" wrapText="1"/>
    </xf>
    <xf numFmtId="0" fontId="7" fillId="0" borderId="28" xfId="0" applyFont="1" applyBorder="1" applyAlignment="1" applyProtection="1">
      <alignment horizontal="left" vertical="center" wrapText="1"/>
    </xf>
    <xf numFmtId="0" fontId="4" fillId="0" borderId="9" xfId="0" applyFont="1" applyFill="1" applyBorder="1" applyAlignment="1" applyProtection="1">
      <alignment horizontal="left" vertical="center" wrapText="1"/>
    </xf>
    <xf numFmtId="0" fontId="4" fillId="0" borderId="10" xfId="0" applyFont="1" applyFill="1" applyBorder="1" applyAlignment="1" applyProtection="1">
      <alignment horizontal="left" vertical="center" wrapText="1"/>
    </xf>
    <xf numFmtId="0" fontId="4" fillId="0" borderId="20" xfId="0" applyFont="1" applyFill="1" applyBorder="1" applyAlignment="1" applyProtection="1">
      <alignment horizontal="left" vertical="center" wrapText="1"/>
    </xf>
    <xf numFmtId="0" fontId="4" fillId="0" borderId="21" xfId="0" applyFont="1" applyFill="1" applyBorder="1" applyAlignment="1" applyProtection="1">
      <alignment horizontal="left" vertical="center" wrapText="1"/>
    </xf>
    <xf numFmtId="0" fontId="7" fillId="0" borderId="16"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7" fillId="0" borderId="17" xfId="0" applyFont="1" applyBorder="1" applyAlignment="1" applyProtection="1">
      <alignment horizontal="left" vertical="center" wrapText="1"/>
    </xf>
    <xf numFmtId="0" fontId="3" fillId="2" borderId="5" xfId="0" applyFont="1" applyFill="1" applyBorder="1" applyAlignment="1" applyProtection="1">
      <alignment horizontal="center"/>
    </xf>
    <xf numFmtId="0" fontId="3" fillId="2" borderId="8" xfId="0" applyFont="1" applyFill="1" applyBorder="1" applyAlignment="1" applyProtection="1">
      <alignment horizontal="center"/>
    </xf>
    <xf numFmtId="0" fontId="3" fillId="2" borderId="15" xfId="0" applyFont="1" applyFill="1" applyBorder="1" applyAlignment="1" applyProtection="1">
      <alignment horizontal="center"/>
    </xf>
    <xf numFmtId="0" fontId="3" fillId="2" borderId="2" xfId="0" applyFont="1" applyFill="1" applyBorder="1" applyAlignment="1" applyProtection="1">
      <alignment horizontal="center"/>
    </xf>
    <xf numFmtId="0" fontId="3" fillId="2" borderId="6" xfId="0" applyFont="1" applyFill="1" applyBorder="1" applyAlignment="1" applyProtection="1">
      <alignment horizontal="center"/>
    </xf>
    <xf numFmtId="0" fontId="5" fillId="2" borderId="18" xfId="0" applyFont="1" applyFill="1" applyBorder="1" applyAlignment="1" applyProtection="1">
      <alignment horizontal="left"/>
    </xf>
    <xf numFmtId="0" fontId="5" fillId="2" borderId="8" xfId="0" applyFont="1" applyFill="1" applyBorder="1" applyAlignment="1" applyProtection="1">
      <alignment horizontal="left"/>
    </xf>
    <xf numFmtId="0" fontId="4" fillId="0" borderId="14" xfId="0" applyFont="1" applyBorder="1" applyAlignment="1" applyProtection="1">
      <alignment horizontal="left" vertical="center" wrapText="1"/>
    </xf>
    <xf numFmtId="0" fontId="4" fillId="0" borderId="6"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11" fillId="2" borderId="14" xfId="0" applyFont="1" applyFill="1" applyBorder="1" applyAlignment="1" applyProtection="1">
      <alignment horizontal="left"/>
    </xf>
    <xf numFmtId="0" fontId="11" fillId="2" borderId="6" xfId="0" applyFont="1" applyFill="1" applyBorder="1" applyAlignment="1" applyProtection="1">
      <alignment horizontal="left"/>
    </xf>
    <xf numFmtId="0" fontId="7" fillId="0" borderId="8" xfId="0" applyFont="1" applyBorder="1" applyAlignment="1" applyProtection="1">
      <alignment horizontal="left"/>
    </xf>
    <xf numFmtId="0" fontId="7" fillId="0" borderId="15" xfId="0" applyFont="1" applyBorder="1" applyAlignment="1" applyProtection="1">
      <alignment horizontal="left"/>
    </xf>
    <xf numFmtId="0" fontId="10" fillId="4" borderId="0" xfId="0" applyFont="1" applyFill="1" applyBorder="1" applyAlignment="1" applyProtection="1">
      <alignment horizontal="center" vertical="center" wrapText="1"/>
    </xf>
    <xf numFmtId="0" fontId="10" fillId="4" borderId="17" xfId="0" applyFont="1" applyFill="1" applyBorder="1" applyAlignment="1" applyProtection="1">
      <alignment horizontal="center" vertical="center" wrapText="1"/>
    </xf>
    <xf numFmtId="0" fontId="7" fillId="14" borderId="8" xfId="0" applyFont="1" applyFill="1" applyBorder="1" applyAlignment="1" applyProtection="1">
      <alignment horizontal="left"/>
      <protection locked="0"/>
    </xf>
    <xf numFmtId="0" fontId="7" fillId="14" borderId="15" xfId="0" applyFont="1" applyFill="1" applyBorder="1" applyAlignment="1" applyProtection="1">
      <alignment horizontal="left"/>
      <protection locked="0"/>
    </xf>
    <xf numFmtId="0" fontId="4" fillId="0" borderId="10" xfId="0" applyFont="1" applyBorder="1" applyAlignment="1" applyProtection="1">
      <alignment horizontal="left"/>
    </xf>
    <xf numFmtId="0" fontId="4" fillId="0" borderId="21" xfId="0" applyFont="1" applyBorder="1" applyAlignment="1" applyProtection="1">
      <alignment horizontal="left"/>
    </xf>
    <xf numFmtId="164" fontId="19" fillId="0" borderId="7" xfId="2" applyFont="1" applyBorder="1" applyAlignment="1" applyProtection="1">
      <alignment horizontal="left"/>
      <protection locked="0"/>
    </xf>
    <xf numFmtId="164" fontId="19" fillId="0" borderId="13" xfId="2" applyFont="1" applyBorder="1" applyAlignment="1" applyProtection="1">
      <alignment horizontal="left"/>
      <protection locked="0"/>
    </xf>
    <xf numFmtId="165" fontId="15" fillId="0" borderId="0" xfId="2" applyNumberFormat="1" applyFont="1" applyBorder="1" applyAlignment="1" applyProtection="1">
      <alignment horizontal="left" vertical="center"/>
    </xf>
    <xf numFmtId="164" fontId="19" fillId="0" borderId="66" xfId="0" applyNumberFormat="1" applyFont="1" applyBorder="1" applyAlignment="1" applyProtection="1">
      <alignment horizontal="left" wrapText="1"/>
      <protection locked="0"/>
    </xf>
    <xf numFmtId="0" fontId="45" fillId="0" borderId="66" xfId="0" applyFont="1" applyBorder="1" applyProtection="1">
      <protection locked="0"/>
    </xf>
    <xf numFmtId="167" fontId="19" fillId="0" borderId="64" xfId="0" applyNumberFormat="1" applyFont="1" applyBorder="1" applyAlignment="1" applyProtection="1">
      <alignment horizontal="left"/>
      <protection locked="0"/>
    </xf>
    <xf numFmtId="0" fontId="45" fillId="0" borderId="64" xfId="0" applyFont="1" applyBorder="1" applyProtection="1">
      <protection locked="0"/>
    </xf>
    <xf numFmtId="0" fontId="45" fillId="0" borderId="65" xfId="0" applyFont="1" applyBorder="1" applyProtection="1">
      <protection locked="0"/>
    </xf>
    <xf numFmtId="164" fontId="15" fillId="0" borderId="9" xfId="2" applyFont="1" applyBorder="1" applyAlignment="1" applyProtection="1">
      <alignment horizontal="left" vertical="center"/>
    </xf>
    <xf numFmtId="164" fontId="15" fillId="0" borderId="10" xfId="2" applyFont="1" applyBorder="1" applyAlignment="1" applyProtection="1">
      <alignment horizontal="left" vertical="center"/>
    </xf>
    <xf numFmtId="164" fontId="15" fillId="0" borderId="11" xfId="2" applyFont="1" applyBorder="1" applyAlignment="1" applyProtection="1">
      <alignment horizontal="left" vertical="center"/>
    </xf>
    <xf numFmtId="164" fontId="18" fillId="0" borderId="0" xfId="2" applyFont="1" applyAlignment="1" applyProtection="1">
      <alignment horizontal="center"/>
    </xf>
    <xf numFmtId="164" fontId="19" fillId="0" borderId="25" xfId="2" applyFont="1" applyBorder="1" applyAlignment="1" applyProtection="1">
      <alignment horizontal="left"/>
    </xf>
    <xf numFmtId="164" fontId="19" fillId="0" borderId="26" xfId="2" applyFont="1" applyBorder="1" applyAlignment="1" applyProtection="1">
      <alignment horizontal="left"/>
    </xf>
    <xf numFmtId="164" fontId="19" fillId="0" borderId="16" xfId="2" applyFont="1" applyBorder="1" applyAlignment="1" applyProtection="1">
      <alignment horizontal="left"/>
    </xf>
    <xf numFmtId="164" fontId="19" fillId="0" borderId="0" xfId="2" applyFont="1" applyBorder="1" applyAlignment="1" applyProtection="1">
      <alignment horizontal="left"/>
    </xf>
    <xf numFmtId="164" fontId="8" fillId="0" borderId="64" xfId="7" applyNumberFormat="1" applyBorder="1" applyAlignment="1" applyProtection="1">
      <alignment horizontal="left"/>
      <protection locked="0"/>
    </xf>
    <xf numFmtId="164" fontId="15" fillId="0" borderId="6" xfId="2" applyFont="1" applyBorder="1" applyAlignment="1" applyProtection="1">
      <alignment horizontal="center"/>
    </xf>
    <xf numFmtId="164" fontId="15" fillId="0" borderId="19" xfId="2" applyFont="1" applyBorder="1" applyAlignment="1" applyProtection="1">
      <alignment horizontal="center"/>
    </xf>
    <xf numFmtId="164" fontId="30" fillId="0" borderId="0" xfId="2" applyFont="1" applyAlignment="1" applyProtection="1">
      <alignment horizontal="center"/>
    </xf>
    <xf numFmtId="164" fontId="14" fillId="0" borderId="0" xfId="2" applyFont="1" applyAlignment="1" applyProtection="1">
      <alignment horizontal="left" vertical="center" wrapText="1"/>
    </xf>
    <xf numFmtId="164" fontId="4" fillId="0" borderId="0" xfId="2" applyFont="1" applyAlignment="1" applyProtection="1">
      <alignment horizontal="left" vertical="center" wrapText="1"/>
    </xf>
    <xf numFmtId="164" fontId="19" fillId="0" borderId="64" xfId="0" applyNumberFormat="1" applyFont="1" applyBorder="1" applyAlignment="1" applyProtection="1">
      <alignment horizontal="left" wrapText="1"/>
      <protection locked="0"/>
    </xf>
    <xf numFmtId="164" fontId="19" fillId="0" borderId="7" xfId="2" applyFont="1" applyBorder="1" applyAlignment="1" applyProtection="1">
      <alignment horizontal="left" wrapText="1"/>
      <protection locked="0"/>
    </xf>
    <xf numFmtId="167" fontId="19" fillId="0" borderId="7" xfId="2" applyNumberFormat="1" applyFont="1" applyBorder="1" applyAlignment="1" applyProtection="1">
      <alignment horizontal="left"/>
      <protection locked="0"/>
    </xf>
    <xf numFmtId="167" fontId="19" fillId="0" borderId="13" xfId="2" applyNumberFormat="1" applyFont="1" applyBorder="1" applyAlignment="1" applyProtection="1">
      <alignment horizontal="left"/>
      <protection locked="0"/>
    </xf>
    <xf numFmtId="164" fontId="19" fillId="0" borderId="8" xfId="2" applyFont="1" applyBorder="1" applyAlignment="1" applyProtection="1">
      <alignment horizontal="left" wrapText="1"/>
      <protection locked="0"/>
    </xf>
    <xf numFmtId="49" fontId="15" fillId="0" borderId="38" xfId="2" applyNumberFormat="1" applyFont="1" applyBorder="1" applyAlignment="1" applyProtection="1">
      <alignment horizontal="center" vertical="center" wrapText="1"/>
    </xf>
    <xf numFmtId="49" fontId="15" fillId="0" borderId="45" xfId="2" applyNumberFormat="1" applyFont="1" applyBorder="1" applyAlignment="1" applyProtection="1">
      <alignment horizontal="center" vertical="center" wrapText="1"/>
    </xf>
    <xf numFmtId="49" fontId="15" fillId="0" borderId="46" xfId="2" applyNumberFormat="1" applyFont="1" applyBorder="1" applyAlignment="1" applyProtection="1">
      <alignment horizontal="center" vertical="center" wrapText="1"/>
    </xf>
    <xf numFmtId="164" fontId="14" fillId="0" borderId="47" xfId="2" applyFont="1" applyFill="1" applyBorder="1" applyAlignment="1" applyProtection="1">
      <alignment horizontal="left" vertical="center"/>
    </xf>
    <xf numFmtId="164" fontId="14" fillId="0" borderId="48" xfId="2" applyFont="1" applyFill="1" applyBorder="1" applyAlignment="1" applyProtection="1">
      <alignment horizontal="left" vertical="center"/>
    </xf>
    <xf numFmtId="164" fontId="14" fillId="10" borderId="9" xfId="2" applyFont="1" applyFill="1" applyBorder="1" applyAlignment="1" applyProtection="1">
      <alignment horizontal="center" vertical="center" wrapText="1"/>
    </xf>
    <xf numFmtId="164" fontId="14" fillId="10" borderId="16" xfId="2" applyFont="1" applyFill="1" applyBorder="1" applyAlignment="1" applyProtection="1">
      <alignment horizontal="center" vertical="center" wrapText="1"/>
    </xf>
    <xf numFmtId="164" fontId="14" fillId="10" borderId="20" xfId="2" applyFont="1" applyFill="1" applyBorder="1" applyAlignment="1" applyProtection="1">
      <alignment horizontal="center" vertical="center" wrapText="1"/>
    </xf>
    <xf numFmtId="164" fontId="14" fillId="10" borderId="9" xfId="2" applyFont="1" applyFill="1" applyBorder="1" applyAlignment="1" applyProtection="1">
      <alignment horizontal="center" vertical="center"/>
    </xf>
    <xf numFmtId="164" fontId="14" fillId="10" borderId="10" xfId="2" applyFont="1" applyFill="1" applyBorder="1" applyAlignment="1" applyProtection="1">
      <alignment horizontal="center" vertical="center"/>
    </xf>
    <xf numFmtId="164" fontId="14" fillId="10" borderId="16" xfId="2" applyFont="1" applyFill="1" applyBorder="1" applyAlignment="1" applyProtection="1">
      <alignment horizontal="center" vertical="center"/>
    </xf>
    <xf numFmtId="164" fontId="14" fillId="10" borderId="0" xfId="2" applyFont="1" applyFill="1" applyBorder="1" applyAlignment="1" applyProtection="1">
      <alignment horizontal="center" vertical="center"/>
    </xf>
    <xf numFmtId="164" fontId="14" fillId="10" borderId="38" xfId="2" applyFont="1" applyFill="1" applyBorder="1" applyAlignment="1" applyProtection="1">
      <alignment horizontal="center" vertical="center" wrapText="1"/>
    </xf>
    <xf numFmtId="164" fontId="14" fillId="10" borderId="43" xfId="2" applyFont="1" applyFill="1" applyBorder="1" applyAlignment="1" applyProtection="1">
      <alignment horizontal="center" vertical="center" wrapText="1"/>
    </xf>
    <xf numFmtId="168" fontId="14" fillId="0" borderId="38" xfId="9" applyNumberFormat="1" applyFont="1" applyBorder="1" applyAlignment="1" applyProtection="1">
      <alignment horizontal="center"/>
      <protection locked="0"/>
    </xf>
    <xf numFmtId="168" fontId="14" fillId="0" borderId="43" xfId="9" applyNumberFormat="1" applyFont="1" applyBorder="1" applyAlignment="1" applyProtection="1">
      <alignment horizontal="center"/>
      <protection locked="0"/>
    </xf>
    <xf numFmtId="168" fontId="14" fillId="0" borderId="44" xfId="9" applyNumberFormat="1" applyFont="1" applyBorder="1" applyAlignment="1" applyProtection="1">
      <alignment horizontal="center"/>
      <protection locked="0"/>
    </xf>
    <xf numFmtId="168" fontId="14" fillId="0" borderId="45" xfId="9" applyNumberFormat="1" applyFont="1" applyBorder="1" applyAlignment="1" applyProtection="1">
      <alignment horizontal="center"/>
      <protection locked="0"/>
    </xf>
    <xf numFmtId="168" fontId="14" fillId="0" borderId="67" xfId="0" applyNumberFormat="1" applyFont="1" applyBorder="1" applyAlignment="1" applyProtection="1">
      <alignment horizontal="center"/>
      <protection locked="0"/>
    </xf>
    <xf numFmtId="0" fontId="45" fillId="0" borderId="68" xfId="0" applyFont="1" applyBorder="1" applyProtection="1">
      <protection locked="0"/>
    </xf>
    <xf numFmtId="168" fontId="14" fillId="0" borderId="69" xfId="0" applyNumberFormat="1" applyFont="1" applyBorder="1" applyAlignment="1" applyProtection="1">
      <alignment horizontal="center"/>
      <protection locked="0"/>
    </xf>
    <xf numFmtId="0" fontId="45" fillId="0" borderId="70" xfId="0" applyFont="1" applyBorder="1" applyProtection="1">
      <protection locked="0"/>
    </xf>
    <xf numFmtId="164" fontId="14" fillId="0" borderId="0" xfId="2" applyFont="1" applyFill="1" applyBorder="1" applyAlignment="1" applyProtection="1">
      <alignment horizontal="left" vertical="center"/>
    </xf>
    <xf numFmtId="164" fontId="14" fillId="10" borderId="22" xfId="2" applyFont="1" applyFill="1" applyBorder="1" applyAlignment="1" applyProtection="1">
      <alignment horizontal="right" vertical="center"/>
    </xf>
    <xf numFmtId="164" fontId="14" fillId="10" borderId="23" xfId="2" applyFont="1" applyFill="1" applyBorder="1" applyAlignment="1" applyProtection="1">
      <alignment horizontal="right" vertical="center"/>
    </xf>
    <xf numFmtId="164" fontId="14" fillId="10" borderId="24" xfId="2" applyFont="1" applyFill="1" applyBorder="1" applyAlignment="1" applyProtection="1">
      <alignment horizontal="right" vertical="center"/>
    </xf>
    <xf numFmtId="164" fontId="15" fillId="10" borderId="22" xfId="2" applyFont="1" applyFill="1" applyBorder="1" applyAlignment="1" applyProtection="1">
      <alignment horizontal="right" vertical="center"/>
    </xf>
    <xf numFmtId="164" fontId="15" fillId="10" borderId="23" xfId="2" applyFont="1" applyFill="1" applyBorder="1" applyAlignment="1" applyProtection="1">
      <alignment horizontal="right" vertical="center"/>
    </xf>
    <xf numFmtId="164" fontId="15" fillId="10" borderId="24" xfId="2" applyFont="1" applyFill="1" applyBorder="1" applyAlignment="1" applyProtection="1">
      <alignment horizontal="right" vertical="center"/>
    </xf>
    <xf numFmtId="164" fontId="14" fillId="0" borderId="10" xfId="2" applyFont="1" applyFill="1" applyBorder="1" applyAlignment="1" applyProtection="1">
      <alignment horizontal="left" vertical="center"/>
    </xf>
    <xf numFmtId="164" fontId="14" fillId="0" borderId="32" xfId="2" applyFont="1" applyFill="1" applyBorder="1" applyAlignment="1" applyProtection="1">
      <alignment horizontal="left" vertical="center"/>
    </xf>
    <xf numFmtId="164" fontId="14" fillId="0" borderId="37" xfId="2" applyFont="1" applyFill="1" applyBorder="1" applyAlignment="1" applyProtection="1">
      <alignment horizontal="left" vertical="center"/>
    </xf>
    <xf numFmtId="164" fontId="34" fillId="0" borderId="51" xfId="2" applyFont="1" applyBorder="1" applyAlignment="1" applyProtection="1">
      <alignment horizontal="left" vertical="center"/>
    </xf>
    <xf numFmtId="164" fontId="37" fillId="0" borderId="0" xfId="2" applyFont="1" applyAlignment="1">
      <alignment horizontal="center" vertical="center"/>
    </xf>
    <xf numFmtId="164" fontId="38" fillId="0" borderId="0" xfId="2" applyFont="1" applyAlignment="1" applyProtection="1">
      <alignment horizontal="left" vertical="center"/>
    </xf>
    <xf numFmtId="164" fontId="31" fillId="11" borderId="38" xfId="2" applyFont="1" applyFill="1" applyBorder="1" applyAlignment="1" applyProtection="1">
      <alignment horizontal="center" vertical="center" wrapText="1"/>
    </xf>
    <xf numFmtId="164" fontId="31" fillId="11" borderId="45" xfId="2" applyFont="1" applyFill="1" applyBorder="1" applyAlignment="1" applyProtection="1">
      <alignment horizontal="center" vertical="center" wrapText="1"/>
    </xf>
    <xf numFmtId="164" fontId="31" fillId="11" borderId="46" xfId="2" applyFont="1" applyFill="1" applyBorder="1" applyAlignment="1" applyProtection="1">
      <alignment horizontal="center" vertical="center" wrapText="1"/>
    </xf>
    <xf numFmtId="164" fontId="31" fillId="11" borderId="9" xfId="2" applyFont="1" applyFill="1" applyBorder="1" applyAlignment="1" applyProtection="1">
      <alignment horizontal="center" vertical="center"/>
    </xf>
    <xf numFmtId="164" fontId="31" fillId="11" borderId="11" xfId="2" applyFont="1" applyFill="1" applyBorder="1" applyAlignment="1" applyProtection="1">
      <alignment horizontal="center" vertical="center"/>
    </xf>
    <xf numFmtId="164" fontId="31" fillId="11" borderId="16" xfId="2" applyFont="1" applyFill="1" applyBorder="1" applyAlignment="1" applyProtection="1">
      <alignment horizontal="center" vertical="center"/>
    </xf>
    <xf numFmtId="164" fontId="31" fillId="11" borderId="17" xfId="2" applyFont="1" applyFill="1" applyBorder="1" applyAlignment="1" applyProtection="1">
      <alignment horizontal="center" vertical="center"/>
    </xf>
    <xf numFmtId="164" fontId="31" fillId="11" borderId="20" xfId="2" applyFont="1" applyFill="1" applyBorder="1" applyAlignment="1" applyProtection="1">
      <alignment horizontal="center" vertical="center"/>
    </xf>
    <xf numFmtId="164" fontId="31" fillId="11" borderId="28" xfId="2" applyFont="1" applyFill="1" applyBorder="1" applyAlignment="1" applyProtection="1">
      <alignment horizontal="center" vertical="center"/>
    </xf>
    <xf numFmtId="164" fontId="31" fillId="11" borderId="38" xfId="2" applyFont="1" applyFill="1" applyBorder="1" applyAlignment="1" applyProtection="1">
      <alignment horizontal="center" vertical="center"/>
    </xf>
    <xf numFmtId="164" fontId="31" fillId="11" borderId="45" xfId="2" applyFont="1" applyFill="1" applyBorder="1" applyAlignment="1" applyProtection="1">
      <alignment horizontal="center" vertical="center"/>
    </xf>
    <xf numFmtId="164" fontId="31" fillId="11" borderId="46" xfId="2" applyFont="1" applyFill="1" applyBorder="1" applyAlignment="1" applyProtection="1">
      <alignment horizontal="center" vertical="center"/>
    </xf>
    <xf numFmtId="164" fontId="14" fillId="11" borderId="38" xfId="2" applyFont="1" applyFill="1" applyBorder="1" applyAlignment="1" applyProtection="1">
      <alignment horizontal="center" vertical="center" wrapText="1"/>
    </xf>
    <xf numFmtId="164" fontId="14" fillId="11" borderId="46" xfId="2" applyFont="1" applyFill="1" applyBorder="1" applyAlignment="1" applyProtection="1">
      <alignment horizontal="center" vertical="center" wrapText="1"/>
    </xf>
    <xf numFmtId="49" fontId="34" fillId="12" borderId="34" xfId="2" applyNumberFormat="1" applyFont="1" applyFill="1" applyBorder="1" applyAlignment="1" applyProtection="1">
      <alignment horizontal="center" vertical="center"/>
    </xf>
    <xf numFmtId="49" fontId="34" fillId="12" borderId="59" xfId="2" applyNumberFormat="1" applyFont="1" applyFill="1" applyBorder="1" applyAlignment="1" applyProtection="1">
      <alignment horizontal="center" vertical="center"/>
    </xf>
    <xf numFmtId="164" fontId="15" fillId="12" borderId="21" xfId="2" applyFont="1" applyFill="1" applyBorder="1" applyAlignment="1" applyProtection="1">
      <alignment horizontal="right" vertical="center"/>
    </xf>
    <xf numFmtId="164" fontId="15" fillId="12" borderId="58" xfId="2" applyFont="1" applyFill="1" applyBorder="1" applyAlignment="1" applyProtection="1">
      <alignment horizontal="right" vertical="center"/>
    </xf>
    <xf numFmtId="164" fontId="19" fillId="0" borderId="0" xfId="2" applyFont="1" applyAlignment="1" applyProtection="1">
      <alignment horizontal="left" vertical="center" wrapText="1"/>
    </xf>
    <xf numFmtId="0" fontId="34" fillId="0" borderId="21" xfId="2" applyNumberFormat="1" applyFont="1" applyBorder="1" applyAlignment="1" applyProtection="1">
      <alignment horizontal="left" wrapText="1"/>
    </xf>
    <xf numFmtId="164" fontId="34" fillId="0" borderId="29" xfId="2" applyFont="1" applyBorder="1" applyAlignment="1" applyProtection="1">
      <alignment horizontal="left" vertical="center"/>
    </xf>
    <xf numFmtId="164" fontId="34" fillId="0" borderId="54" xfId="2" applyFont="1" applyBorder="1" applyAlignment="1" applyProtection="1">
      <alignment horizontal="left" vertical="center"/>
    </xf>
    <xf numFmtId="164" fontId="38" fillId="0" borderId="23" xfId="2" applyFont="1" applyBorder="1" applyAlignment="1" applyProtection="1">
      <alignment horizontal="center"/>
    </xf>
    <xf numFmtId="164" fontId="14" fillId="12" borderId="55" xfId="2" applyFont="1" applyFill="1" applyBorder="1" applyAlignment="1" applyProtection="1">
      <alignment horizontal="right" vertical="center"/>
    </xf>
    <xf numFmtId="164" fontId="14" fillId="12" borderId="25" xfId="2" applyFont="1" applyFill="1" applyBorder="1" applyAlignment="1" applyProtection="1">
      <alignment horizontal="right" vertical="center"/>
    </xf>
    <xf numFmtId="164" fontId="14" fillId="12" borderId="56" xfId="2" applyFont="1" applyFill="1" applyBorder="1" applyAlignment="1" applyProtection="1">
      <alignment horizontal="right" vertical="center"/>
    </xf>
    <xf numFmtId="164" fontId="14" fillId="13" borderId="14" xfId="2" applyFont="1" applyFill="1" applyBorder="1" applyAlignment="1" applyProtection="1">
      <alignment horizontal="right" vertical="center"/>
    </xf>
    <xf numFmtId="164" fontId="14" fillId="13" borderId="6" xfId="2" applyFont="1" applyFill="1" applyBorder="1" applyAlignment="1" applyProtection="1">
      <alignment horizontal="right" vertical="center"/>
    </xf>
    <xf numFmtId="164" fontId="14" fillId="13" borderId="40" xfId="2" applyFont="1" applyFill="1" applyBorder="1" applyAlignment="1" applyProtection="1">
      <alignment horizontal="right" vertical="center"/>
    </xf>
    <xf numFmtId="164" fontId="14" fillId="13" borderId="20" xfId="2" applyFont="1" applyFill="1" applyBorder="1" applyAlignment="1" applyProtection="1">
      <alignment horizontal="right" vertical="center"/>
    </xf>
    <xf numFmtId="164" fontId="14" fillId="13" borderId="21" xfId="2" applyFont="1" applyFill="1" applyBorder="1" applyAlignment="1" applyProtection="1">
      <alignment horizontal="right" vertical="center"/>
    </xf>
    <xf numFmtId="164" fontId="14" fillId="13" borderId="58" xfId="2" applyFont="1" applyFill="1" applyBorder="1" applyAlignment="1" applyProtection="1">
      <alignment horizontal="right" vertical="center"/>
    </xf>
    <xf numFmtId="164" fontId="41" fillId="0" borderId="0" xfId="2" applyFont="1" applyAlignment="1" applyProtection="1">
      <alignment horizontal="center"/>
    </xf>
    <xf numFmtId="164" fontId="15" fillId="0" borderId="0" xfId="2" applyFont="1" applyAlignment="1" applyProtection="1">
      <alignment horizontal="left" vertical="center" wrapText="1"/>
    </xf>
    <xf numFmtId="164" fontId="15" fillId="0" borderId="0" xfId="2" applyFont="1" applyBorder="1" applyAlignment="1" applyProtection="1">
      <alignment horizontal="left" vertical="center" wrapText="1"/>
    </xf>
    <xf numFmtId="0" fontId="19" fillId="0" borderId="20" xfId="2" applyNumberFormat="1" applyFont="1" applyBorder="1" applyAlignment="1" applyProtection="1">
      <alignment horizontal="left" vertical="center" wrapText="1"/>
    </xf>
    <xf numFmtId="0" fontId="19" fillId="0" borderId="21" xfId="2" applyNumberFormat="1" applyFont="1" applyBorder="1" applyAlignment="1" applyProtection="1">
      <alignment horizontal="left" vertical="center" wrapText="1"/>
    </xf>
    <xf numFmtId="0" fontId="19" fillId="0" borderId="28" xfId="2" applyNumberFormat="1" applyFont="1" applyBorder="1" applyAlignment="1" applyProtection="1">
      <alignment horizontal="left" vertical="center" wrapText="1"/>
    </xf>
    <xf numFmtId="164" fontId="14" fillId="11" borderId="22" xfId="2" applyFont="1" applyFill="1" applyBorder="1" applyAlignment="1" applyProtection="1">
      <alignment horizontal="center" vertical="center"/>
    </xf>
    <xf numFmtId="164" fontId="14" fillId="11" borderId="23" xfId="2" applyFont="1" applyFill="1" applyBorder="1" applyAlignment="1" applyProtection="1">
      <alignment horizontal="center" vertical="center"/>
    </xf>
    <xf numFmtId="164" fontId="14" fillId="11" borderId="24" xfId="2" applyFont="1" applyFill="1" applyBorder="1" applyAlignment="1" applyProtection="1">
      <alignment horizontal="center" vertical="center"/>
    </xf>
    <xf numFmtId="49" fontId="14" fillId="0" borderId="38" xfId="2" applyNumberFormat="1" applyFont="1" applyBorder="1" applyAlignment="1" applyProtection="1">
      <alignment horizontal="center" vertical="center"/>
      <protection locked="0"/>
    </xf>
    <xf numFmtId="49" fontId="14" fillId="0" borderId="45" xfId="2" applyNumberFormat="1" applyFont="1" applyBorder="1" applyAlignment="1" applyProtection="1">
      <alignment horizontal="center" vertical="center"/>
      <protection locked="0"/>
    </xf>
    <xf numFmtId="49" fontId="14" fillId="0" borderId="46" xfId="2" applyNumberFormat="1" applyFont="1" applyBorder="1" applyAlignment="1" applyProtection="1">
      <alignment horizontal="center" vertical="center"/>
      <protection locked="0"/>
    </xf>
    <xf numFmtId="49" fontId="34" fillId="0" borderId="72" xfId="0" applyNumberFormat="1" applyFont="1" applyBorder="1" applyAlignment="1" applyProtection="1">
      <alignment horizontal="left" vertical="center" wrapText="1"/>
      <protection locked="0"/>
    </xf>
    <xf numFmtId="0" fontId="45" fillId="0" borderId="73" xfId="0" applyFont="1" applyBorder="1" applyProtection="1">
      <protection locked="0"/>
    </xf>
    <xf numFmtId="0" fontId="45" fillId="0" borderId="74" xfId="0" applyFont="1" applyBorder="1" applyProtection="1">
      <protection locked="0"/>
    </xf>
    <xf numFmtId="0" fontId="45" fillId="0" borderId="75" xfId="0" applyFont="1" applyBorder="1" applyProtection="1">
      <protection locked="0"/>
    </xf>
    <xf numFmtId="0" fontId="0" fillId="0" borderId="0" xfId="0" applyFont="1" applyAlignment="1" applyProtection="1">
      <protection locked="0"/>
    </xf>
    <xf numFmtId="0" fontId="45" fillId="0" borderId="71" xfId="0" applyFont="1" applyBorder="1" applyProtection="1">
      <protection locked="0"/>
    </xf>
    <xf numFmtId="0" fontId="45" fillId="0" borderId="76" xfId="0" applyFont="1" applyBorder="1" applyProtection="1">
      <protection locked="0"/>
    </xf>
    <xf numFmtId="0" fontId="45" fillId="0" borderId="77" xfId="0" applyFont="1" applyBorder="1" applyProtection="1">
      <protection locked="0"/>
    </xf>
    <xf numFmtId="0" fontId="45" fillId="0" borderId="78" xfId="0" applyFont="1" applyBorder="1" applyProtection="1">
      <protection locked="0"/>
    </xf>
    <xf numFmtId="49" fontId="34" fillId="0" borderId="69" xfId="0" applyNumberFormat="1" applyFont="1" applyBorder="1" applyAlignment="1" applyProtection="1">
      <alignment horizontal="left" vertical="center" wrapText="1"/>
      <protection locked="0"/>
    </xf>
    <xf numFmtId="0" fontId="45" fillId="0" borderId="79" xfId="0" applyFont="1" applyBorder="1" applyProtection="1">
      <protection locked="0"/>
    </xf>
    <xf numFmtId="49" fontId="34" fillId="0" borderId="9" xfId="2" applyNumberFormat="1" applyFont="1" applyBorder="1" applyAlignment="1" applyProtection="1">
      <alignment horizontal="left" vertical="center" wrapText="1"/>
      <protection locked="0"/>
    </xf>
    <xf numFmtId="49" fontId="34" fillId="0" borderId="10" xfId="2" applyNumberFormat="1" applyFont="1" applyBorder="1" applyAlignment="1" applyProtection="1">
      <alignment horizontal="left" vertical="center" wrapText="1"/>
      <protection locked="0"/>
    </xf>
    <xf numFmtId="49" fontId="34" fillId="0" borderId="11" xfId="2" applyNumberFormat="1" applyFont="1" applyBorder="1" applyAlignment="1" applyProtection="1">
      <alignment horizontal="left" vertical="center" wrapText="1"/>
      <protection locked="0"/>
    </xf>
    <xf numFmtId="49" fontId="34" fillId="0" borderId="16" xfId="2" applyNumberFormat="1" applyFont="1" applyBorder="1" applyAlignment="1" applyProtection="1">
      <alignment horizontal="left" vertical="center" wrapText="1"/>
      <protection locked="0"/>
    </xf>
    <xf numFmtId="49" fontId="34" fillId="0" borderId="0" xfId="2" applyNumberFormat="1" applyFont="1" applyBorder="1" applyAlignment="1" applyProtection="1">
      <alignment horizontal="left" vertical="center" wrapText="1"/>
      <protection locked="0"/>
    </xf>
    <xf numFmtId="49" fontId="34" fillId="0" borderId="17" xfId="2" applyNumberFormat="1" applyFont="1" applyBorder="1" applyAlignment="1" applyProtection="1">
      <alignment horizontal="left" vertical="center" wrapText="1"/>
      <protection locked="0"/>
    </xf>
    <xf numFmtId="49" fontId="34" fillId="0" borderId="20" xfId="2" applyNumberFormat="1" applyFont="1" applyBorder="1" applyAlignment="1" applyProtection="1">
      <alignment horizontal="left" vertical="center" wrapText="1"/>
      <protection locked="0"/>
    </xf>
    <xf numFmtId="49" fontId="34" fillId="0" borderId="21" xfId="2" applyNumberFormat="1" applyFont="1" applyBorder="1" applyAlignment="1" applyProtection="1">
      <alignment horizontal="left" vertical="center" wrapText="1"/>
      <protection locked="0"/>
    </xf>
    <xf numFmtId="49" fontId="34" fillId="0" borderId="28" xfId="2" applyNumberFormat="1" applyFont="1" applyBorder="1" applyAlignment="1" applyProtection="1">
      <alignment horizontal="left" vertical="center" wrapText="1"/>
      <protection locked="0"/>
    </xf>
    <xf numFmtId="49" fontId="34" fillId="0" borderId="38" xfId="2" applyNumberFormat="1" applyFont="1" applyBorder="1" applyAlignment="1" applyProtection="1">
      <alignment horizontal="left" vertical="center" wrapText="1"/>
      <protection locked="0"/>
    </xf>
    <xf numFmtId="49" fontId="34" fillId="0" borderId="45" xfId="2" applyNumberFormat="1" applyFont="1" applyBorder="1" applyAlignment="1" applyProtection="1">
      <alignment horizontal="left" vertical="center" wrapText="1"/>
      <protection locked="0"/>
    </xf>
    <xf numFmtId="49" fontId="34" fillId="0" borderId="46" xfId="2" applyNumberFormat="1" applyFont="1" applyBorder="1" applyAlignment="1" applyProtection="1">
      <alignment horizontal="left" vertical="center" wrapText="1"/>
      <protection locked="0"/>
    </xf>
    <xf numFmtId="49" fontId="46" fillId="0" borderId="69" xfId="0" applyNumberFormat="1" applyFont="1" applyBorder="1" applyAlignment="1" applyProtection="1">
      <alignment horizontal="left" vertical="center" wrapText="1"/>
      <protection locked="0"/>
    </xf>
    <xf numFmtId="0" fontId="48" fillId="0" borderId="68" xfId="0" applyFont="1" applyBorder="1" applyAlignment="1" applyProtection="1">
      <alignment vertical="center"/>
      <protection locked="0"/>
    </xf>
    <xf numFmtId="0" fontId="48" fillId="0" borderId="79" xfId="0" applyFont="1" applyBorder="1" applyAlignment="1" applyProtection="1">
      <alignment vertical="center"/>
      <protection locked="0"/>
    </xf>
    <xf numFmtId="49" fontId="34" fillId="0" borderId="68" xfId="0" applyNumberFormat="1" applyFont="1" applyBorder="1" applyAlignment="1" applyProtection="1">
      <alignment horizontal="left" vertical="center" wrapText="1"/>
      <protection locked="0"/>
    </xf>
    <xf numFmtId="49" fontId="34" fillId="0" borderId="79" xfId="0" applyNumberFormat="1" applyFont="1" applyBorder="1" applyAlignment="1" applyProtection="1">
      <alignment horizontal="left" vertical="center" wrapText="1"/>
      <protection locked="0"/>
    </xf>
    <xf numFmtId="0" fontId="45" fillId="0" borderId="68" xfId="0" applyFont="1" applyBorder="1" applyAlignment="1" applyProtection="1">
      <alignment vertical="center"/>
      <protection locked="0"/>
    </xf>
    <xf numFmtId="0" fontId="45" fillId="0" borderId="79" xfId="0" applyFont="1" applyBorder="1" applyAlignment="1" applyProtection="1">
      <alignment vertical="center"/>
      <protection locked="0"/>
    </xf>
    <xf numFmtId="49" fontId="38" fillId="0" borderId="69" xfId="0" applyNumberFormat="1" applyFont="1" applyBorder="1" applyAlignment="1" applyProtection="1">
      <alignment horizontal="left" wrapText="1"/>
      <protection locked="0"/>
    </xf>
    <xf numFmtId="0" fontId="47" fillId="0" borderId="68" xfId="0" applyFont="1" applyBorder="1" applyAlignment="1" applyProtection="1">
      <protection locked="0"/>
    </xf>
    <xf numFmtId="0" fontId="47" fillId="0" borderId="79" xfId="0" applyFont="1" applyBorder="1" applyAlignment="1" applyProtection="1">
      <protection locked="0"/>
    </xf>
    <xf numFmtId="49" fontId="46" fillId="0" borderId="68" xfId="0" applyNumberFormat="1" applyFont="1" applyBorder="1" applyAlignment="1" applyProtection="1">
      <alignment horizontal="left" vertical="center" wrapText="1"/>
      <protection locked="0"/>
    </xf>
    <xf numFmtId="49" fontId="46" fillId="0" borderId="79" xfId="0" applyNumberFormat="1" applyFont="1" applyBorder="1" applyAlignment="1" applyProtection="1">
      <alignment horizontal="left" vertical="center" wrapText="1"/>
      <protection locked="0"/>
    </xf>
    <xf numFmtId="0" fontId="19" fillId="0" borderId="20" xfId="2" applyNumberFormat="1" applyFont="1" applyBorder="1" applyAlignment="1" applyProtection="1">
      <alignment horizontal="left" vertical="center" wrapText="1"/>
      <protection locked="0"/>
    </xf>
    <xf numFmtId="0" fontId="19" fillId="0" borderId="21" xfId="2" applyNumberFormat="1" applyFont="1" applyBorder="1" applyAlignment="1" applyProtection="1">
      <alignment horizontal="left" vertical="center" wrapText="1"/>
      <protection locked="0"/>
    </xf>
    <xf numFmtId="0" fontId="19" fillId="0" borderId="28" xfId="2" applyNumberFormat="1" applyFont="1" applyBorder="1" applyAlignment="1" applyProtection="1">
      <alignment horizontal="left" vertical="center" wrapText="1"/>
      <protection locked="0"/>
    </xf>
    <xf numFmtId="49" fontId="34" fillId="0" borderId="69" xfId="0" applyNumberFormat="1" applyFont="1" applyBorder="1" applyAlignment="1" applyProtection="1">
      <alignment horizontal="left" wrapText="1"/>
      <protection locked="0"/>
    </xf>
    <xf numFmtId="0" fontId="45" fillId="0" borderId="68" xfId="0" applyFont="1" applyBorder="1" applyAlignment="1" applyProtection="1">
      <protection locked="0"/>
    </xf>
    <xf numFmtId="0" fontId="45" fillId="0" borderId="79" xfId="0" applyFont="1" applyBorder="1" applyAlignment="1" applyProtection="1">
      <protection locked="0"/>
    </xf>
    <xf numFmtId="0" fontId="0" fillId="0" borderId="5" xfId="0" applyFill="1" applyBorder="1" applyAlignment="1" applyProtection="1">
      <alignment horizontal="left" vertical="top" wrapText="1"/>
    </xf>
    <xf numFmtId="0" fontId="0" fillId="0" borderId="8" xfId="0" applyFill="1" applyBorder="1" applyAlignment="1" applyProtection="1">
      <alignment horizontal="left" vertical="top" wrapText="1"/>
    </xf>
    <xf numFmtId="0" fontId="0" fillId="0" borderId="4" xfId="0" applyFill="1" applyBorder="1" applyAlignment="1" applyProtection="1">
      <alignment horizontal="left" vertical="top" wrapText="1"/>
    </xf>
    <xf numFmtId="0" fontId="0" fillId="0" borderId="5" xfId="0" applyBorder="1" applyAlignment="1" applyProtection="1">
      <alignment horizontal="left" vertical="top"/>
    </xf>
    <xf numFmtId="0" fontId="0" fillId="0" borderId="8" xfId="0" applyBorder="1" applyAlignment="1" applyProtection="1">
      <alignment horizontal="left" vertical="top"/>
    </xf>
    <xf numFmtId="0" fontId="0" fillId="0" borderId="4" xfId="0" applyBorder="1" applyAlignment="1" applyProtection="1">
      <alignment horizontal="left" vertical="top"/>
    </xf>
    <xf numFmtId="0" fontId="22" fillId="0" borderId="40" xfId="0" applyFont="1" applyBorder="1" applyAlignment="1" applyProtection="1">
      <alignment horizontal="left" vertical="top" wrapText="1"/>
    </xf>
    <xf numFmtId="0" fontId="22" fillId="0" borderId="32" xfId="0" applyFont="1" applyBorder="1" applyAlignment="1" applyProtection="1">
      <alignment horizontal="left" vertical="top" wrapText="1"/>
    </xf>
    <xf numFmtId="0" fontId="22" fillId="0" borderId="39" xfId="0" applyFont="1" applyBorder="1" applyAlignment="1" applyProtection="1">
      <alignment horizontal="left" vertical="top" wrapText="1"/>
    </xf>
    <xf numFmtId="0" fontId="22" fillId="0" borderId="42" xfId="0" applyFont="1" applyBorder="1" applyAlignment="1" applyProtection="1">
      <alignment horizontal="left" wrapText="1"/>
    </xf>
    <xf numFmtId="0" fontId="22" fillId="0" borderId="33" xfId="0" applyFont="1" applyBorder="1" applyAlignment="1" applyProtection="1">
      <alignment horizontal="left" wrapText="1"/>
    </xf>
    <xf numFmtId="0" fontId="0" fillId="0" borderId="5" xfId="0" applyBorder="1" applyAlignment="1" applyProtection="1">
      <alignment horizontal="left"/>
    </xf>
    <xf numFmtId="0" fontId="0" fillId="0" borderId="8" xfId="0" applyBorder="1" applyAlignment="1" applyProtection="1">
      <alignment horizontal="left"/>
    </xf>
    <xf numFmtId="0" fontId="0" fillId="0" borderId="4" xfId="0" applyBorder="1" applyAlignment="1" applyProtection="1">
      <alignment horizontal="left"/>
    </xf>
    <xf numFmtId="0" fontId="0" fillId="0" borderId="5" xfId="0" applyBorder="1" applyAlignment="1" applyProtection="1">
      <alignment horizontal="left" vertical="top" wrapText="1"/>
    </xf>
    <xf numFmtId="0" fontId="0" fillId="0" borderId="8" xfId="0" applyBorder="1" applyAlignment="1" applyProtection="1">
      <alignment horizontal="left" vertical="top" wrapText="1"/>
    </xf>
    <xf numFmtId="0" fontId="0" fillId="0" borderId="4" xfId="0" applyBorder="1" applyAlignment="1" applyProtection="1">
      <alignment horizontal="left" vertical="top" wrapText="1"/>
    </xf>
    <xf numFmtId="0" fontId="0" fillId="0" borderId="3" xfId="0" applyBorder="1" applyAlignment="1" applyProtection="1">
      <alignment horizontal="left"/>
    </xf>
    <xf numFmtId="0" fontId="0" fillId="0" borderId="7" xfId="0" applyBorder="1" applyAlignment="1" applyProtection="1">
      <alignment horizontal="left"/>
    </xf>
    <xf numFmtId="0" fontId="0" fillId="0" borderId="39" xfId="0" applyBorder="1" applyAlignment="1" applyProtection="1">
      <alignment horizontal="left"/>
    </xf>
    <xf numFmtId="0" fontId="0" fillId="0" borderId="5" xfId="0" applyFill="1" applyBorder="1" applyAlignment="1" applyProtection="1">
      <alignment horizontal="left"/>
    </xf>
    <xf numFmtId="0" fontId="0" fillId="0" borderId="8" xfId="0" applyFill="1" applyBorder="1" applyAlignment="1" applyProtection="1">
      <alignment horizontal="left"/>
    </xf>
    <xf numFmtId="0" fontId="0" fillId="0" borderId="4" xfId="0" applyFill="1" applyBorder="1" applyAlignment="1" applyProtection="1">
      <alignment horizontal="left"/>
    </xf>
    <xf numFmtId="0" fontId="7" fillId="0" borderId="34" xfId="0" applyFont="1" applyFill="1" applyBorder="1" applyAlignment="1" applyProtection="1">
      <alignment horizontal="left" vertical="center"/>
    </xf>
    <xf numFmtId="0" fontId="7" fillId="0" borderId="35" xfId="0" applyFont="1" applyFill="1" applyBorder="1" applyAlignment="1" applyProtection="1">
      <alignment horizontal="left" vertical="center"/>
    </xf>
    <xf numFmtId="0" fontId="7" fillId="0" borderId="57" xfId="0" applyFont="1" applyFill="1" applyBorder="1" applyAlignment="1" applyProtection="1">
      <alignment horizontal="center" vertical="center"/>
    </xf>
    <xf numFmtId="0" fontId="7" fillId="0" borderId="63" xfId="0" applyFont="1" applyFill="1" applyBorder="1" applyAlignment="1" applyProtection="1">
      <alignment horizontal="center" vertical="center"/>
    </xf>
    <xf numFmtId="0" fontId="0" fillId="0" borderId="32" xfId="0" applyBorder="1" applyAlignment="1" applyProtection="1">
      <alignment horizontal="center" vertical="center"/>
    </xf>
    <xf numFmtId="0" fontId="22" fillId="0" borderId="34" xfId="0" applyFont="1" applyBorder="1" applyAlignment="1" applyProtection="1">
      <alignment horizontal="left" vertical="center"/>
    </xf>
    <xf numFmtId="0" fontId="22" fillId="0" borderId="37" xfId="0" applyFont="1" applyBorder="1" applyAlignment="1" applyProtection="1">
      <alignment horizontal="left" vertical="center"/>
    </xf>
    <xf numFmtId="0" fontId="22" fillId="0" borderId="35" xfId="0" applyFont="1" applyBorder="1" applyAlignment="1" applyProtection="1">
      <alignment horizontal="left" vertical="center"/>
    </xf>
    <xf numFmtId="0" fontId="7" fillId="0" borderId="62" xfId="0" applyFont="1" applyFill="1" applyBorder="1" applyAlignment="1" applyProtection="1">
      <alignment horizontal="center" vertical="center"/>
    </xf>
  </cellXfs>
  <cellStyles count="16">
    <cellStyle name="Comma" xfId="15" builtinId="3"/>
    <cellStyle name="Comma 2" xfId="8"/>
    <cellStyle name="Currency" xfId="1" builtinId="4"/>
    <cellStyle name="Currency 2" xfId="9"/>
    <cellStyle name="Hyperlink" xfId="7" builtinId="8"/>
    <cellStyle name="Normal" xfId="0" builtinId="0"/>
    <cellStyle name="Normal 2" xfId="2"/>
    <cellStyle name="Normal 2 2" xfId="3"/>
    <cellStyle name="Normal 2 2 2" xfId="10"/>
    <cellStyle name="Normal 2 3" xfId="4"/>
    <cellStyle name="Normal 2 3 2" xfId="11"/>
    <cellStyle name="Normal 2 4" xfId="12"/>
    <cellStyle name="Normal 3" xfId="5"/>
    <cellStyle name="Normal 3 2" xfId="6"/>
    <cellStyle name="Normal 3 2 2" xfId="13"/>
    <cellStyle name="Normal 3 3" xfId="14"/>
  </cellStyles>
  <dxfs count="0"/>
  <tableStyles count="0" defaultTableStyle="TableStyleMedium9" defaultPivotStyle="PivotStyleLight16"/>
  <colors>
    <mruColors>
      <color rgb="FFD8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137584</xdr:colOff>
      <xdr:row>0</xdr:row>
      <xdr:rowOff>0</xdr:rowOff>
    </xdr:from>
    <xdr:to>
      <xdr:col>3</xdr:col>
      <xdr:colOff>95251</xdr:colOff>
      <xdr:row>3</xdr:row>
      <xdr:rowOff>31750</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584" y="0"/>
          <a:ext cx="2444750" cy="11324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75273</xdr:colOff>
      <xdr:row>2</xdr:row>
      <xdr:rowOff>60775</xdr:rowOff>
    </xdr:from>
    <xdr:ext cx="184731" cy="937629"/>
    <xdr:sp macro="" textlink="">
      <xdr:nvSpPr>
        <xdr:cNvPr id="2" name="Rectangle 1"/>
        <xdr:cNvSpPr/>
      </xdr:nvSpPr>
      <xdr:spPr>
        <a:xfrm>
          <a:off x="1408773" y="841825"/>
          <a:ext cx="184731" cy="937629"/>
        </a:xfrm>
        <a:prstGeom prst="rect">
          <a:avLst/>
        </a:prstGeom>
        <a:noFill/>
      </xdr:spPr>
      <xdr:txBody>
        <a:bodyPr wrap="non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endParaRPr lang="en-US" sz="54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kelly@cccco.ed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aebg.knackhq.com/aebg" TargetMode="Externa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2.bin"/><Relationship Id="rId1" Type="http://schemas.openxmlformats.org/officeDocument/2006/relationships/hyperlink" Target="https://aebg.knackhq.com/aebg"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rroyce@mtsac.edu" TargetMode="External"/><Relationship Id="rId1" Type="http://schemas.openxmlformats.org/officeDocument/2006/relationships/hyperlink" Target="mailto:marballo@mtsac.ed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mailto:slewis@lbcc.edu" TargetMode="External"/><Relationship Id="rId13" Type="http://schemas.openxmlformats.org/officeDocument/2006/relationships/hyperlink" Target="mailto:cathy@nvaec.org" TargetMode="External"/><Relationship Id="rId18" Type="http://schemas.openxmlformats.org/officeDocument/2006/relationships/hyperlink" Target="mailto:jwyse@shastacollege.edu" TargetMode="External"/><Relationship Id="rId3" Type="http://schemas.openxmlformats.org/officeDocument/2006/relationships/hyperlink" Target="mailto:pcrespin@frc.edu" TargetMode="External"/><Relationship Id="rId21" Type="http://schemas.openxmlformats.org/officeDocument/2006/relationships/hyperlink" Target="mailto:crystal.robinson@sweetwaterschools.org" TargetMode="External"/><Relationship Id="rId7" Type="http://schemas.openxmlformats.org/officeDocument/2006/relationships/hyperlink" Target="mailto:fgerdeman@ltcc.edu" TargetMode="External"/><Relationship Id="rId12" Type="http://schemas.openxmlformats.org/officeDocument/2006/relationships/hyperlink" Target="mailto:tweldon@mpc.edu" TargetMode="External"/><Relationship Id="rId17" Type="http://schemas.openxmlformats.org/officeDocument/2006/relationships/hyperlink" Target="mailto:efsrocks2002@yahoo.com" TargetMode="External"/><Relationship Id="rId25" Type="http://schemas.openxmlformats.org/officeDocument/2006/relationships/printerSettings" Target="../printerSettings/printerSettings9.bin"/><Relationship Id="rId2" Type="http://schemas.openxmlformats.org/officeDocument/2006/relationships/hyperlink" Target="mailto:trudie0307@gmail.com" TargetMode="External"/><Relationship Id="rId16" Type="http://schemas.openxmlformats.org/officeDocument/2006/relationships/hyperlink" Target="mailto:jordanr@eurekacityschools.org" TargetMode="External"/><Relationship Id="rId20" Type="http://schemas.openxmlformats.org/officeDocument/2006/relationships/hyperlink" Target="mailto:sequoiasadulteddirector@gmail.com" TargetMode="External"/><Relationship Id="rId1" Type="http://schemas.openxmlformats.org/officeDocument/2006/relationships/hyperlink" Target="mailto:jacques@lacourconsulting.com" TargetMode="External"/><Relationship Id="rId6" Type="http://schemas.openxmlformats.org/officeDocument/2006/relationships/hyperlink" Target="mailto:angela.paquette@kccd.edu" TargetMode="External"/><Relationship Id="rId11" Type="http://schemas.openxmlformats.org/officeDocument/2006/relationships/hyperlink" Target="mailto:jrussell@monroviaschools.net" TargetMode="External"/><Relationship Id="rId24" Type="http://schemas.openxmlformats.org/officeDocument/2006/relationships/hyperlink" Target="mailto:kporter@powayusd.com" TargetMode="External"/><Relationship Id="rId5" Type="http://schemas.openxmlformats.org/officeDocument/2006/relationships/hyperlink" Target="mailto:april.mazon@icoe.org" TargetMode="External"/><Relationship Id="rId15" Type="http://schemas.openxmlformats.org/officeDocument/2006/relationships/hyperlink" Target="mailto:mbrady@piedmont.k12.ca.us" TargetMode="External"/><Relationship Id="rId23" Type="http://schemas.openxmlformats.org/officeDocument/2006/relationships/hyperlink" Target="mailto:kjohnson@taftcollege.edu" TargetMode="External"/><Relationship Id="rId10" Type="http://schemas.openxmlformats.org/officeDocument/2006/relationships/hyperlink" Target="mailto:vreynoso@muhsd.org" TargetMode="External"/><Relationship Id="rId19" Type="http://schemas.openxmlformats.org/officeDocument/2006/relationships/hyperlink" Target="mailto:jharden@solanocoe.net" TargetMode="External"/><Relationship Id="rId4" Type="http://schemas.openxmlformats.org/officeDocument/2006/relationships/hyperlink" Target="mailto:karps@hartnell.edu" TargetMode="External"/><Relationship Id="rId9" Type="http://schemas.openxmlformats.org/officeDocument/2006/relationships/hyperlink" Target="mailto:donna.brashear@lausd.net" TargetMode="External"/><Relationship Id="rId14" Type="http://schemas.openxmlformats.org/officeDocument/2006/relationships/hyperlink" Target="mailto:gascon_christine@sccollege.edu" TargetMode="External"/><Relationship Id="rId22" Type="http://schemas.openxmlformats.org/officeDocument/2006/relationships/hyperlink" Target="mailto:mikesanders@conejoadulted.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L20"/>
  <sheetViews>
    <sheetView showGridLines="0" tabSelected="1" zoomScale="90" zoomScaleNormal="90" zoomScalePageLayoutView="90" workbookViewId="0">
      <selection activeCell="G6" sqref="G6:I6"/>
    </sheetView>
  </sheetViews>
  <sheetFormatPr defaultColWidth="9.140625" defaultRowHeight="14.25"/>
  <cols>
    <col min="1" max="1" width="2.7109375" style="1" customWidth="1"/>
    <col min="2" max="2" width="10.28515625" style="3" customWidth="1"/>
    <col min="3" max="3" width="24.28515625" style="1" customWidth="1"/>
    <col min="4" max="4" width="1.7109375" style="1" customWidth="1"/>
    <col min="5" max="5" width="15.7109375" style="1" customWidth="1"/>
    <col min="6" max="6" width="8.7109375" style="1" customWidth="1"/>
    <col min="7" max="7" width="10.42578125" style="1" customWidth="1"/>
    <col min="8" max="8" width="5.7109375" style="1" customWidth="1"/>
    <col min="9" max="9" width="23.42578125" style="1" customWidth="1"/>
    <col min="10" max="16384" width="9.140625" style="1"/>
  </cols>
  <sheetData>
    <row r="1" spans="1:12" ht="48" customHeight="1">
      <c r="A1" s="15"/>
      <c r="B1" s="16"/>
      <c r="C1" s="16"/>
      <c r="D1" s="281" t="s">
        <v>475</v>
      </c>
      <c r="E1" s="282"/>
      <c r="F1" s="282"/>
      <c r="G1" s="282"/>
      <c r="H1" s="282"/>
      <c r="I1" s="283"/>
    </row>
    <row r="2" spans="1:12" ht="19.899999999999999" customHeight="1">
      <c r="A2" s="163"/>
      <c r="B2" s="164"/>
      <c r="C2" s="164"/>
      <c r="D2" s="165"/>
      <c r="E2" s="312" t="s">
        <v>473</v>
      </c>
      <c r="F2" s="312"/>
      <c r="G2" s="312"/>
      <c r="H2" s="312"/>
      <c r="I2" s="313"/>
    </row>
    <row r="3" spans="1:12" ht="19.899999999999999" customHeight="1">
      <c r="A3" s="163"/>
      <c r="B3" s="164"/>
      <c r="C3" s="164"/>
      <c r="D3" s="165"/>
      <c r="E3" s="312" t="s">
        <v>474</v>
      </c>
      <c r="F3" s="312"/>
      <c r="G3" s="312"/>
      <c r="H3" s="312"/>
      <c r="I3" s="313"/>
    </row>
    <row r="4" spans="1:12" ht="12" customHeight="1">
      <c r="A4" s="278"/>
      <c r="B4" s="279"/>
      <c r="C4" s="279"/>
      <c r="D4" s="279"/>
      <c r="E4" s="279"/>
      <c r="F4" s="279"/>
      <c r="G4" s="279"/>
      <c r="H4" s="279"/>
      <c r="I4" s="280"/>
    </row>
    <row r="5" spans="1:12" ht="4.9000000000000004" customHeight="1">
      <c r="A5" s="302"/>
      <c r="B5" s="303"/>
      <c r="C5" s="303"/>
      <c r="D5" s="297"/>
      <c r="E5" s="298"/>
      <c r="F5" s="298"/>
      <c r="G5" s="298"/>
      <c r="H5" s="298"/>
      <c r="I5" s="299"/>
    </row>
    <row r="6" spans="1:12" ht="28.15" customHeight="1">
      <c r="A6" s="304" t="s">
        <v>483</v>
      </c>
      <c r="B6" s="305"/>
      <c r="C6" s="305"/>
      <c r="D6" s="6"/>
      <c r="E6" s="161" t="s">
        <v>390</v>
      </c>
      <c r="F6" s="7"/>
      <c r="G6" s="314" t="s">
        <v>66</v>
      </c>
      <c r="H6" s="314"/>
      <c r="I6" s="315"/>
    </row>
    <row r="7" spans="1:12" ht="28.15" customHeight="1">
      <c r="A7" s="306"/>
      <c r="B7" s="307"/>
      <c r="C7" s="307"/>
      <c r="D7" s="8"/>
      <c r="E7" s="162" t="s">
        <v>18</v>
      </c>
      <c r="F7" s="9"/>
      <c r="G7" s="310" t="str">
        <f>IF(G6="","",VLOOKUP(G6,'Detail for Agreement Page'!B:F,2,FALSE))</f>
        <v>15-328-132</v>
      </c>
      <c r="H7" s="310"/>
      <c r="I7" s="311"/>
    </row>
    <row r="8" spans="1:12" ht="5.25" customHeight="1">
      <c r="A8" s="10"/>
      <c r="B8" s="11"/>
      <c r="C8" s="11"/>
      <c r="D8" s="12"/>
      <c r="E8" s="13"/>
      <c r="F8" s="13"/>
      <c r="G8" s="13"/>
      <c r="H8" s="13"/>
      <c r="I8" s="14"/>
    </row>
    <row r="9" spans="1:12" ht="4.9000000000000004" customHeight="1" thickBot="1">
      <c r="A9" s="308"/>
      <c r="B9" s="309"/>
      <c r="C9" s="309"/>
      <c r="D9" s="300"/>
      <c r="E9" s="301"/>
      <c r="F9" s="301"/>
      <c r="G9" s="301"/>
      <c r="H9" s="301"/>
      <c r="I9" s="301"/>
      <c r="J9" s="28"/>
      <c r="K9" s="28"/>
      <c r="L9" s="28"/>
    </row>
    <row r="10" spans="1:12" ht="28.15" customHeight="1">
      <c r="A10" s="290" t="s">
        <v>114</v>
      </c>
      <c r="B10" s="291"/>
      <c r="C10" s="291"/>
      <c r="D10" s="29"/>
      <c r="E10" s="316" t="s">
        <v>7</v>
      </c>
      <c r="F10" s="316"/>
      <c r="G10" s="316"/>
      <c r="H10" s="316"/>
      <c r="I10" s="141" t="s">
        <v>17</v>
      </c>
      <c r="J10" s="28"/>
      <c r="K10" s="28"/>
      <c r="L10" s="28"/>
    </row>
    <row r="11" spans="1:12" ht="28.15" customHeight="1" thickBot="1">
      <c r="A11" s="292"/>
      <c r="B11" s="293"/>
      <c r="C11" s="293"/>
      <c r="D11" s="30"/>
      <c r="E11" s="317" t="s">
        <v>3</v>
      </c>
      <c r="F11" s="317"/>
      <c r="G11" s="317"/>
      <c r="H11" s="317"/>
      <c r="I11" s="142">
        <f>IF(G6="","",VLOOKUP(G6,'Detail for Agreement Page'!B:F,5,FALSE))</f>
        <v>544913</v>
      </c>
      <c r="J11" s="2"/>
      <c r="K11" s="2"/>
      <c r="L11" s="28"/>
    </row>
    <row r="12" spans="1:12" ht="76.900000000000006" customHeight="1">
      <c r="A12" s="284" t="s">
        <v>788</v>
      </c>
      <c r="B12" s="285"/>
      <c r="C12" s="285"/>
      <c r="D12" s="285"/>
      <c r="E12" s="285"/>
      <c r="F12" s="285"/>
      <c r="G12" s="285"/>
      <c r="H12" s="285"/>
      <c r="I12" s="286"/>
      <c r="J12" s="28"/>
      <c r="K12" s="28"/>
      <c r="L12" s="28"/>
    </row>
    <row r="13" spans="1:12" ht="60" customHeight="1">
      <c r="A13" s="294" t="s">
        <v>484</v>
      </c>
      <c r="B13" s="295"/>
      <c r="C13" s="295"/>
      <c r="D13" s="295"/>
      <c r="E13" s="295"/>
      <c r="F13" s="295"/>
      <c r="G13" s="295"/>
      <c r="H13" s="295"/>
      <c r="I13" s="296"/>
      <c r="J13" s="28"/>
      <c r="K13" s="28"/>
      <c r="L13" s="28"/>
    </row>
    <row r="14" spans="1:12" ht="75" customHeight="1" thickBot="1">
      <c r="A14" s="287" t="s">
        <v>485</v>
      </c>
      <c r="B14" s="288"/>
      <c r="C14" s="288"/>
      <c r="D14" s="288"/>
      <c r="E14" s="288"/>
      <c r="F14" s="288"/>
      <c r="G14" s="288"/>
      <c r="H14" s="288"/>
      <c r="I14" s="289"/>
    </row>
    <row r="15" spans="1:12" ht="23.25" customHeight="1" thickBot="1">
      <c r="A15" s="275" t="s">
        <v>6</v>
      </c>
      <c r="B15" s="276"/>
      <c r="C15" s="276"/>
      <c r="D15" s="276"/>
      <c r="E15" s="276"/>
      <c r="F15" s="276"/>
      <c r="G15" s="276"/>
      <c r="H15" s="276"/>
      <c r="I15" s="277"/>
    </row>
    <row r="16" spans="1:12" s="153" customFormat="1" ht="15" customHeight="1">
      <c r="A16" s="147" t="s">
        <v>20</v>
      </c>
      <c r="B16" s="148"/>
      <c r="C16" s="148"/>
      <c r="D16" s="149"/>
      <c r="E16" s="150" t="s">
        <v>1</v>
      </c>
      <c r="F16" s="150"/>
      <c r="G16" s="151"/>
      <c r="H16" s="151"/>
      <c r="I16" s="152"/>
    </row>
    <row r="17" spans="1:9" s="157" customFormat="1" ht="19.899999999999999" customHeight="1">
      <c r="A17" s="158"/>
      <c r="B17" s="159" t="s">
        <v>111</v>
      </c>
      <c r="C17" s="159" t="s">
        <v>113</v>
      </c>
      <c r="D17" s="156"/>
      <c r="E17" s="160"/>
      <c r="F17" s="271" t="s">
        <v>127</v>
      </c>
      <c r="G17" s="271"/>
      <c r="H17" s="271"/>
      <c r="I17" s="272"/>
    </row>
    <row r="18" spans="1:9" s="146" customFormat="1" ht="19.899999999999999" customHeight="1">
      <c r="A18" s="144"/>
      <c r="B18" s="154" t="s">
        <v>112</v>
      </c>
      <c r="C18" s="155"/>
      <c r="D18" s="145"/>
      <c r="E18" s="143"/>
      <c r="F18" s="273" t="s">
        <v>2</v>
      </c>
      <c r="G18" s="273"/>
      <c r="H18" s="273"/>
      <c r="I18" s="274"/>
    </row>
    <row r="19" spans="1:9" ht="3.75" customHeight="1" thickBot="1">
      <c r="A19" s="131"/>
      <c r="B19" s="132"/>
      <c r="C19" s="133"/>
      <c r="D19" s="134"/>
      <c r="E19" s="135"/>
      <c r="F19" s="135"/>
      <c r="G19" s="135"/>
      <c r="H19" s="136"/>
      <c r="I19" s="137"/>
    </row>
    <row r="20" spans="1:9" ht="15">
      <c r="A20" s="4"/>
      <c r="B20" s="5"/>
      <c r="C20" s="4"/>
      <c r="D20" s="4"/>
      <c r="E20" s="4"/>
      <c r="F20" s="4"/>
      <c r="G20" s="4"/>
      <c r="H20" s="4"/>
      <c r="I20" s="17" t="s">
        <v>789</v>
      </c>
    </row>
  </sheetData>
  <sheetProtection algorithmName="SHA-512" hashValue="g6q35QOyLsbqFmOAuVNYieN6Kpdrlv2OlRCUP+1GH8ISwxtD2dF7zPvQXPrem0EiAtFPW3TREi9WsEs0CC22uQ==" saltValue="xPJk180pcvZ+OTkRbCb+cg==" spinCount="100000" sheet="1" objects="1" scenarios="1" selectLockedCells="1"/>
  <mergeCells count="20">
    <mergeCell ref="E3:I3"/>
    <mergeCell ref="G6:I6"/>
    <mergeCell ref="E10:H10"/>
    <mergeCell ref="E11:H11"/>
    <mergeCell ref="F17:I17"/>
    <mergeCell ref="F18:I18"/>
    <mergeCell ref="A15:I15"/>
    <mergeCell ref="A4:I4"/>
    <mergeCell ref="D1:I1"/>
    <mergeCell ref="A12:I12"/>
    <mergeCell ref="A14:I14"/>
    <mergeCell ref="A10:C11"/>
    <mergeCell ref="A13:I13"/>
    <mergeCell ref="D5:I5"/>
    <mergeCell ref="D9:I9"/>
    <mergeCell ref="A5:C5"/>
    <mergeCell ref="A6:C7"/>
    <mergeCell ref="A9:C9"/>
    <mergeCell ref="G7:I7"/>
    <mergeCell ref="E2:I2"/>
  </mergeCells>
  <hyperlinks>
    <hyperlink ref="B18" r:id="rId1"/>
  </hyperlinks>
  <printOptions horizontalCentered="1"/>
  <pageMargins left="0.2" right="0.2" top="0.75" bottom="0.5" header="0" footer="0.3"/>
  <pageSetup fitToHeight="0" orientation="portrait" r:id="rId2"/>
  <headerFooter>
    <oddFooter>&amp;LAdult Education&amp;R12-2016</oddFooter>
  </headerFooter>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'Detail for Agreement Page'!$B$2:$B$72</xm:f>
          </x14:formula1>
          <xm:sqref>G6:I6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81"/>
  <sheetViews>
    <sheetView workbookViewId="0">
      <pane ySplit="1" topLeftCell="A2" activePane="bottomLeft" state="frozen"/>
      <selection activeCell="B9" sqref="B9"/>
      <selection pane="bottomLeft" activeCell="K3" sqref="K3"/>
    </sheetView>
  </sheetViews>
  <sheetFormatPr defaultColWidth="9.140625" defaultRowHeight="15"/>
  <cols>
    <col min="1" max="1" width="5.140625" style="153" customWidth="1"/>
    <col min="2" max="2" width="45.42578125" style="153" customWidth="1"/>
    <col min="3" max="3" width="16.42578125" style="236" hidden="1" customWidth="1"/>
    <col min="4" max="4" width="15.140625" style="153" hidden="1" customWidth="1"/>
    <col min="5" max="5" width="20.140625" style="243" hidden="1" customWidth="1"/>
    <col min="6" max="6" width="16.140625" style="243" hidden="1" customWidth="1"/>
    <col min="7" max="7" width="9.140625" style="153" hidden="1" customWidth="1"/>
    <col min="8" max="16384" width="9.140625" style="153"/>
  </cols>
  <sheetData>
    <row r="1" spans="1:7" ht="47.25">
      <c r="B1" s="31" t="s">
        <v>468</v>
      </c>
      <c r="C1" s="44" t="s">
        <v>110</v>
      </c>
      <c r="D1" s="31" t="s">
        <v>131</v>
      </c>
      <c r="E1" s="31" t="s">
        <v>132</v>
      </c>
      <c r="F1" s="235" t="s">
        <v>133</v>
      </c>
    </row>
    <row r="2" spans="1:7" ht="28.5" customHeight="1">
      <c r="A2" s="153">
        <v>1</v>
      </c>
      <c r="B2" s="139" t="s">
        <v>109</v>
      </c>
      <c r="C2" s="138" t="s">
        <v>397</v>
      </c>
      <c r="D2" s="233">
        <v>32581</v>
      </c>
      <c r="E2" s="233">
        <v>142544</v>
      </c>
      <c r="F2" s="234">
        <f t="shared" ref="F2:F34" si="0">SUM(D2:E2)</f>
        <v>175125</v>
      </c>
    </row>
    <row r="3" spans="1:7" ht="28.5" customHeight="1">
      <c r="A3" s="153">
        <v>2</v>
      </c>
      <c r="B3" s="139" t="s">
        <v>778</v>
      </c>
      <c r="C3" s="138" t="s">
        <v>398</v>
      </c>
      <c r="D3" s="233">
        <v>46228</v>
      </c>
      <c r="E3" s="234">
        <v>202248</v>
      </c>
      <c r="F3" s="234">
        <f t="shared" si="0"/>
        <v>248476</v>
      </c>
    </row>
    <row r="4" spans="1:7" ht="28.5" customHeight="1">
      <c r="A4" s="153">
        <v>3</v>
      </c>
      <c r="B4" s="139" t="s">
        <v>105</v>
      </c>
      <c r="C4" s="138" t="s">
        <v>399</v>
      </c>
      <c r="D4" s="233">
        <v>23016</v>
      </c>
      <c r="E4" s="234">
        <v>100695</v>
      </c>
      <c r="F4" s="234">
        <f t="shared" si="0"/>
        <v>123711</v>
      </c>
    </row>
    <row r="5" spans="1:7" ht="28.5" customHeight="1">
      <c r="A5" s="153">
        <v>4</v>
      </c>
      <c r="B5" s="139" t="s">
        <v>517</v>
      </c>
      <c r="C5" s="138" t="s">
        <v>400</v>
      </c>
      <c r="D5" s="234">
        <v>27819</v>
      </c>
      <c r="E5" s="234">
        <v>121709</v>
      </c>
      <c r="F5" s="234">
        <f t="shared" si="0"/>
        <v>149528</v>
      </c>
    </row>
    <row r="6" spans="1:7" ht="28.5" customHeight="1">
      <c r="A6" s="153">
        <v>5</v>
      </c>
      <c r="B6" s="139" t="s">
        <v>101</v>
      </c>
      <c r="C6" s="138" t="s">
        <v>401</v>
      </c>
      <c r="D6" s="234">
        <v>31033</v>
      </c>
      <c r="E6" s="234">
        <v>135771</v>
      </c>
      <c r="F6" s="234">
        <f t="shared" si="0"/>
        <v>166804</v>
      </c>
    </row>
    <row r="7" spans="1:7" ht="28.5" customHeight="1">
      <c r="A7" s="153">
        <v>6</v>
      </c>
      <c r="B7" s="139" t="s">
        <v>100</v>
      </c>
      <c r="C7" s="138" t="s">
        <v>402</v>
      </c>
      <c r="D7" s="234">
        <v>52403</v>
      </c>
      <c r="E7" s="234">
        <v>229262</v>
      </c>
      <c r="F7" s="234">
        <f t="shared" si="0"/>
        <v>281665</v>
      </c>
    </row>
    <row r="8" spans="1:7" ht="28.5" customHeight="1">
      <c r="A8" s="153">
        <v>7</v>
      </c>
      <c r="B8" s="139" t="s">
        <v>780</v>
      </c>
      <c r="C8" s="138" t="s">
        <v>404</v>
      </c>
      <c r="D8" s="234">
        <v>100224</v>
      </c>
      <c r="E8" s="234">
        <v>438482</v>
      </c>
      <c r="F8" s="234">
        <f t="shared" si="0"/>
        <v>538706</v>
      </c>
    </row>
    <row r="9" spans="1:7" ht="28.5" customHeight="1">
      <c r="A9" s="153">
        <v>8</v>
      </c>
      <c r="B9" s="139" t="s">
        <v>99</v>
      </c>
      <c r="C9" s="138" t="s">
        <v>405</v>
      </c>
      <c r="D9" s="234">
        <v>70072</v>
      </c>
      <c r="E9" s="234">
        <v>306570</v>
      </c>
      <c r="F9" s="234">
        <f t="shared" si="0"/>
        <v>376642</v>
      </c>
    </row>
    <row r="10" spans="1:7" ht="28.5" customHeight="1">
      <c r="A10" s="153">
        <v>9</v>
      </c>
      <c r="B10" s="139" t="s">
        <v>392</v>
      </c>
      <c r="C10" s="138" t="s">
        <v>406</v>
      </c>
      <c r="D10" s="234">
        <v>97615</v>
      </c>
      <c r="E10" s="234">
        <v>427067</v>
      </c>
      <c r="F10" s="234">
        <f t="shared" si="0"/>
        <v>524682</v>
      </c>
    </row>
    <row r="11" spans="1:7" ht="28.5" customHeight="1">
      <c r="A11" s="153">
        <v>10</v>
      </c>
      <c r="B11" s="139" t="s">
        <v>96</v>
      </c>
      <c r="C11" s="138" t="s">
        <v>407</v>
      </c>
      <c r="D11" s="234">
        <v>23016</v>
      </c>
      <c r="E11" s="234">
        <v>100695</v>
      </c>
      <c r="F11" s="234">
        <f t="shared" si="0"/>
        <v>123711</v>
      </c>
    </row>
    <row r="12" spans="1:7" ht="28.5" customHeight="1">
      <c r="A12" s="153">
        <v>11</v>
      </c>
      <c r="B12" s="139" t="s">
        <v>793</v>
      </c>
      <c r="C12" s="138" t="s">
        <v>440</v>
      </c>
      <c r="D12" s="234">
        <v>118019</v>
      </c>
      <c r="E12" s="234">
        <v>516336</v>
      </c>
      <c r="F12" s="234">
        <f t="shared" ref="F12" si="1">SUM(D12:E12)</f>
        <v>634355</v>
      </c>
      <c r="G12" s="153" t="s">
        <v>794</v>
      </c>
    </row>
    <row r="13" spans="1:7" ht="28.5" customHeight="1">
      <c r="A13" s="153">
        <v>12</v>
      </c>
      <c r="B13" s="139" t="s">
        <v>95</v>
      </c>
      <c r="C13" s="138" t="s">
        <v>408</v>
      </c>
      <c r="D13" s="234">
        <v>63401</v>
      </c>
      <c r="E13" s="234">
        <v>277379</v>
      </c>
      <c r="F13" s="234">
        <f t="shared" si="0"/>
        <v>340780</v>
      </c>
    </row>
    <row r="14" spans="1:7" ht="28.5" customHeight="1">
      <c r="A14" s="153">
        <v>13</v>
      </c>
      <c r="B14" s="139" t="s">
        <v>93</v>
      </c>
      <c r="C14" s="138" t="s">
        <v>409</v>
      </c>
      <c r="D14" s="234">
        <v>67982</v>
      </c>
      <c r="E14" s="234">
        <v>297422</v>
      </c>
      <c r="F14" s="234">
        <f t="shared" si="0"/>
        <v>365404</v>
      </c>
    </row>
    <row r="15" spans="1:7" ht="28.5" customHeight="1">
      <c r="A15" s="153">
        <v>14</v>
      </c>
      <c r="B15" s="139" t="s">
        <v>125</v>
      </c>
      <c r="C15" s="138" t="s">
        <v>454</v>
      </c>
      <c r="D15" s="234">
        <v>38962</v>
      </c>
      <c r="E15" s="234">
        <v>170460</v>
      </c>
      <c r="F15" s="234">
        <f t="shared" si="0"/>
        <v>209422</v>
      </c>
    </row>
    <row r="16" spans="1:7" ht="28.5" customHeight="1">
      <c r="A16" s="153">
        <v>15</v>
      </c>
      <c r="B16" s="139" t="s">
        <v>92</v>
      </c>
      <c r="C16" s="138" t="s">
        <v>410</v>
      </c>
      <c r="D16" s="234">
        <v>23016</v>
      </c>
      <c r="E16" s="234">
        <v>100695</v>
      </c>
      <c r="F16" s="234">
        <f t="shared" si="0"/>
        <v>123711</v>
      </c>
    </row>
    <row r="17" spans="1:6" ht="28.5" customHeight="1">
      <c r="A17" s="153">
        <v>16</v>
      </c>
      <c r="B17" s="245" t="s">
        <v>781</v>
      </c>
      <c r="C17" s="138" t="s">
        <v>427</v>
      </c>
      <c r="D17" s="234">
        <f>SUM('Breakdown by Entity'!G18:G21)</f>
        <v>30567</v>
      </c>
      <c r="E17" s="234">
        <f>SUM('Breakdown by Entity'!H18:H21)</f>
        <v>133731</v>
      </c>
      <c r="F17" s="234">
        <f t="shared" si="0"/>
        <v>164298</v>
      </c>
    </row>
    <row r="18" spans="1:6" ht="28.5" customHeight="1">
      <c r="A18" s="153">
        <v>17</v>
      </c>
      <c r="B18" s="139" t="s">
        <v>90</v>
      </c>
      <c r="C18" s="138" t="s">
        <v>411</v>
      </c>
      <c r="D18" s="234">
        <v>23016</v>
      </c>
      <c r="E18" s="234">
        <v>100695</v>
      </c>
      <c r="F18" s="234">
        <f t="shared" si="0"/>
        <v>123711</v>
      </c>
    </row>
    <row r="19" spans="1:6" ht="28.5" customHeight="1">
      <c r="A19" s="153">
        <v>18</v>
      </c>
      <c r="B19" s="139" t="s">
        <v>88</v>
      </c>
      <c r="C19" s="138" t="s">
        <v>412</v>
      </c>
      <c r="D19" s="234">
        <v>30242</v>
      </c>
      <c r="E19" s="234">
        <v>132310</v>
      </c>
      <c r="F19" s="234">
        <f t="shared" si="0"/>
        <v>162552</v>
      </c>
    </row>
    <row r="20" spans="1:6" ht="28.5" customHeight="1">
      <c r="A20" s="153">
        <v>19</v>
      </c>
      <c r="B20" s="139" t="s">
        <v>86</v>
      </c>
      <c r="C20" s="138" t="s">
        <v>413</v>
      </c>
      <c r="D20" s="234">
        <v>46921</v>
      </c>
      <c r="E20" s="234">
        <v>205280</v>
      </c>
      <c r="F20" s="234">
        <f t="shared" si="0"/>
        <v>252201</v>
      </c>
    </row>
    <row r="21" spans="1:6" ht="28.5" customHeight="1">
      <c r="A21" s="153">
        <v>20</v>
      </c>
      <c r="B21" s="139" t="s">
        <v>84</v>
      </c>
      <c r="C21" s="138" t="s">
        <v>442</v>
      </c>
      <c r="D21" s="234">
        <v>52289</v>
      </c>
      <c r="E21" s="234">
        <v>228765</v>
      </c>
      <c r="F21" s="234">
        <f t="shared" si="0"/>
        <v>281054</v>
      </c>
    </row>
    <row r="22" spans="1:6" ht="28.5" customHeight="1">
      <c r="A22" s="153">
        <v>21</v>
      </c>
      <c r="B22" s="139" t="s">
        <v>83</v>
      </c>
      <c r="C22" s="138" t="s">
        <v>414</v>
      </c>
      <c r="D22" s="234">
        <v>31568</v>
      </c>
      <c r="E22" s="234">
        <v>138110</v>
      </c>
      <c r="F22" s="234">
        <f t="shared" si="0"/>
        <v>169678</v>
      </c>
    </row>
    <row r="23" spans="1:6" ht="28.5" customHeight="1">
      <c r="A23" s="153">
        <v>22</v>
      </c>
      <c r="B23" s="139" t="s">
        <v>81</v>
      </c>
      <c r="C23" s="138" t="s">
        <v>415</v>
      </c>
      <c r="D23" s="234">
        <v>143532</v>
      </c>
      <c r="E23" s="234">
        <v>627952</v>
      </c>
      <c r="F23" s="234">
        <f t="shared" si="0"/>
        <v>771484</v>
      </c>
    </row>
    <row r="24" spans="1:6" ht="28.5" customHeight="1">
      <c r="A24" s="153">
        <v>23</v>
      </c>
      <c r="B24" s="139" t="s">
        <v>79</v>
      </c>
      <c r="C24" s="138" t="s">
        <v>416</v>
      </c>
      <c r="D24" s="234">
        <v>25318</v>
      </c>
      <c r="E24" s="234">
        <v>110764</v>
      </c>
      <c r="F24" s="234">
        <f t="shared" si="0"/>
        <v>136082</v>
      </c>
    </row>
    <row r="25" spans="1:6" ht="28.5" customHeight="1">
      <c r="A25" s="153">
        <v>24</v>
      </c>
      <c r="B25" s="139" t="s">
        <v>77</v>
      </c>
      <c r="C25" s="138" t="s">
        <v>417</v>
      </c>
      <c r="D25" s="234">
        <v>25778</v>
      </c>
      <c r="E25" s="234">
        <v>112778</v>
      </c>
      <c r="F25" s="234">
        <f t="shared" si="0"/>
        <v>138556</v>
      </c>
    </row>
    <row r="26" spans="1:6" ht="28.5" customHeight="1">
      <c r="A26" s="153">
        <v>25</v>
      </c>
      <c r="B26" s="139" t="s">
        <v>75</v>
      </c>
      <c r="C26" s="138" t="s">
        <v>418</v>
      </c>
      <c r="D26" s="234">
        <v>66057</v>
      </c>
      <c r="E26" s="234">
        <v>288998</v>
      </c>
      <c r="F26" s="234">
        <f t="shared" si="0"/>
        <v>355055</v>
      </c>
    </row>
    <row r="27" spans="1:6" ht="28.5" customHeight="1">
      <c r="A27" s="153">
        <v>26</v>
      </c>
      <c r="B27" s="139" t="s">
        <v>587</v>
      </c>
      <c r="C27" s="138" t="s">
        <v>419</v>
      </c>
      <c r="D27" s="234">
        <v>870855</v>
      </c>
      <c r="E27" s="234">
        <v>3809998</v>
      </c>
      <c r="F27" s="234">
        <f t="shared" si="0"/>
        <v>4680853</v>
      </c>
    </row>
    <row r="28" spans="1:6" ht="28.5" customHeight="1">
      <c r="A28" s="153">
        <v>27</v>
      </c>
      <c r="B28" s="139" t="s">
        <v>73</v>
      </c>
      <c r="C28" s="138" t="s">
        <v>421</v>
      </c>
      <c r="D28" s="234">
        <v>23016</v>
      </c>
      <c r="E28" s="234">
        <v>100695</v>
      </c>
      <c r="F28" s="234">
        <f t="shared" si="0"/>
        <v>123711</v>
      </c>
    </row>
    <row r="29" spans="1:6" ht="28.5" customHeight="1">
      <c r="A29" s="153">
        <v>28</v>
      </c>
      <c r="B29" s="139" t="s">
        <v>71</v>
      </c>
      <c r="C29" s="138" t="s">
        <v>422</v>
      </c>
      <c r="D29" s="234">
        <v>23016</v>
      </c>
      <c r="E29" s="234">
        <v>100695</v>
      </c>
      <c r="F29" s="234">
        <f t="shared" si="0"/>
        <v>123711</v>
      </c>
    </row>
    <row r="30" spans="1:6" ht="28.5" customHeight="1">
      <c r="A30" s="153">
        <v>29</v>
      </c>
      <c r="B30" s="139" t="s">
        <v>69</v>
      </c>
      <c r="C30" s="138" t="s">
        <v>423</v>
      </c>
      <c r="D30" s="234">
        <v>49326</v>
      </c>
      <c r="E30" s="234">
        <v>215800</v>
      </c>
      <c r="F30" s="234">
        <f t="shared" si="0"/>
        <v>265126</v>
      </c>
    </row>
    <row r="31" spans="1:6" ht="28.5" customHeight="1">
      <c r="A31" s="153">
        <v>30</v>
      </c>
      <c r="B31" s="139" t="s">
        <v>779</v>
      </c>
      <c r="C31" s="138" t="s">
        <v>403</v>
      </c>
      <c r="D31" s="234">
        <v>65943</v>
      </c>
      <c r="E31" s="234">
        <v>288501</v>
      </c>
      <c r="F31" s="234">
        <f t="shared" si="0"/>
        <v>354444</v>
      </c>
    </row>
    <row r="32" spans="1:6" ht="28.5" customHeight="1">
      <c r="A32" s="153">
        <v>31</v>
      </c>
      <c r="B32" s="139" t="s">
        <v>68</v>
      </c>
      <c r="C32" s="138" t="s">
        <v>424</v>
      </c>
      <c r="D32" s="234">
        <v>30728</v>
      </c>
      <c r="E32" s="234">
        <v>134434</v>
      </c>
      <c r="F32" s="234">
        <f t="shared" si="0"/>
        <v>165162</v>
      </c>
    </row>
    <row r="33" spans="1:6" ht="28.5" customHeight="1">
      <c r="A33" s="153">
        <v>32</v>
      </c>
      <c r="B33" s="139" t="s">
        <v>116</v>
      </c>
      <c r="C33" s="138" t="s">
        <v>425</v>
      </c>
      <c r="D33" s="234">
        <v>23016</v>
      </c>
      <c r="E33" s="234">
        <v>100695</v>
      </c>
      <c r="F33" s="234">
        <f t="shared" si="0"/>
        <v>123711</v>
      </c>
    </row>
    <row r="34" spans="1:6" ht="28.5" customHeight="1">
      <c r="A34" s="153">
        <v>33</v>
      </c>
      <c r="B34" s="139" t="s">
        <v>120</v>
      </c>
      <c r="C34" s="138" t="s">
        <v>426</v>
      </c>
      <c r="D34" s="234">
        <v>23016</v>
      </c>
      <c r="E34" s="234">
        <v>100695</v>
      </c>
      <c r="F34" s="234">
        <f t="shared" si="0"/>
        <v>123711</v>
      </c>
    </row>
    <row r="35" spans="1:6" ht="28.5" customHeight="1">
      <c r="A35" s="153">
        <v>34</v>
      </c>
      <c r="B35" s="139" t="s">
        <v>66</v>
      </c>
      <c r="C35" s="138" t="s">
        <v>428</v>
      </c>
      <c r="D35" s="234">
        <v>101379</v>
      </c>
      <c r="E35" s="234">
        <v>443534</v>
      </c>
      <c r="F35" s="234">
        <f t="shared" ref="F35:F65" si="2">SUM(D35:E35)</f>
        <v>544913</v>
      </c>
    </row>
    <row r="36" spans="1:6" ht="28.5" customHeight="1">
      <c r="A36" s="153">
        <v>35</v>
      </c>
      <c r="B36" s="139" t="s">
        <v>64</v>
      </c>
      <c r="C36" s="138" t="s">
        <v>429</v>
      </c>
      <c r="D36" s="234">
        <v>85813</v>
      </c>
      <c r="E36" s="234">
        <v>375430</v>
      </c>
      <c r="F36" s="234">
        <f t="shared" si="2"/>
        <v>461243</v>
      </c>
    </row>
    <row r="37" spans="1:6" ht="28.5" customHeight="1">
      <c r="A37" s="153">
        <v>36</v>
      </c>
      <c r="B37" s="139" t="s">
        <v>782</v>
      </c>
      <c r="C37" s="138" t="s">
        <v>430</v>
      </c>
      <c r="D37" s="234">
        <v>23016</v>
      </c>
      <c r="E37" s="234">
        <v>100695</v>
      </c>
      <c r="F37" s="234">
        <f t="shared" si="2"/>
        <v>123711</v>
      </c>
    </row>
    <row r="38" spans="1:6" ht="28.5" customHeight="1">
      <c r="A38" s="153">
        <v>37</v>
      </c>
      <c r="B38" s="139" t="s">
        <v>63</v>
      </c>
      <c r="C38" s="138" t="s">
        <v>431</v>
      </c>
      <c r="D38" s="234">
        <v>108792</v>
      </c>
      <c r="E38" s="234">
        <v>475966</v>
      </c>
      <c r="F38" s="234">
        <f t="shared" si="2"/>
        <v>584758</v>
      </c>
    </row>
    <row r="39" spans="1:6" ht="28.5" customHeight="1">
      <c r="A39" s="153">
        <v>38</v>
      </c>
      <c r="B39" s="139" t="s">
        <v>61</v>
      </c>
      <c r="C39" s="138" t="s">
        <v>432</v>
      </c>
      <c r="D39" s="234">
        <v>23016</v>
      </c>
      <c r="E39" s="234">
        <v>100695</v>
      </c>
      <c r="F39" s="234">
        <f t="shared" si="2"/>
        <v>123711</v>
      </c>
    </row>
    <row r="40" spans="1:6" ht="28.5" customHeight="1">
      <c r="A40" s="153">
        <v>39</v>
      </c>
      <c r="B40" s="139" t="s">
        <v>60</v>
      </c>
      <c r="C40" s="138" t="s">
        <v>433</v>
      </c>
      <c r="D40" s="234">
        <v>23016</v>
      </c>
      <c r="E40" s="234">
        <v>100695</v>
      </c>
      <c r="F40" s="234">
        <f t="shared" si="2"/>
        <v>123711</v>
      </c>
    </row>
    <row r="41" spans="1:6" ht="28.5" customHeight="1">
      <c r="A41" s="153">
        <v>40</v>
      </c>
      <c r="B41" s="139" t="s">
        <v>118</v>
      </c>
      <c r="C41" s="138" t="s">
        <v>434</v>
      </c>
      <c r="D41" s="234">
        <v>47240</v>
      </c>
      <c r="E41" s="234">
        <v>206675</v>
      </c>
      <c r="F41" s="234">
        <f t="shared" si="2"/>
        <v>253915</v>
      </c>
    </row>
    <row r="42" spans="1:6" ht="28.5" customHeight="1">
      <c r="A42" s="153">
        <v>41</v>
      </c>
      <c r="B42" s="139" t="s">
        <v>648</v>
      </c>
      <c r="C42" s="138" t="s">
        <v>435</v>
      </c>
      <c r="D42" s="234">
        <v>46983</v>
      </c>
      <c r="E42" s="234">
        <v>205551</v>
      </c>
      <c r="F42" s="234">
        <f t="shared" si="2"/>
        <v>252534</v>
      </c>
    </row>
    <row r="43" spans="1:6" ht="28.5" customHeight="1">
      <c r="A43" s="153">
        <v>42</v>
      </c>
      <c r="B43" s="139" t="s">
        <v>122</v>
      </c>
      <c r="C43" s="138" t="s">
        <v>436</v>
      </c>
      <c r="D43" s="234">
        <v>80172</v>
      </c>
      <c r="E43" s="234">
        <v>350753</v>
      </c>
      <c r="F43" s="234">
        <f t="shared" si="2"/>
        <v>430925</v>
      </c>
    </row>
    <row r="44" spans="1:6" ht="28.5" customHeight="1">
      <c r="A44" s="153">
        <v>43</v>
      </c>
      <c r="B44" s="139" t="s">
        <v>56</v>
      </c>
      <c r="C44" s="138" t="s">
        <v>437</v>
      </c>
      <c r="D44" s="234">
        <v>94493</v>
      </c>
      <c r="E44" s="234">
        <v>413407</v>
      </c>
      <c r="F44" s="234">
        <f t="shared" si="2"/>
        <v>507900</v>
      </c>
    </row>
    <row r="45" spans="1:6" ht="28.5" customHeight="1">
      <c r="A45" s="153">
        <v>44</v>
      </c>
      <c r="B45" s="139" t="s">
        <v>54</v>
      </c>
      <c r="C45" s="138" t="s">
        <v>438</v>
      </c>
      <c r="D45" s="234">
        <v>23016</v>
      </c>
      <c r="E45" s="234">
        <v>100695</v>
      </c>
      <c r="F45" s="234">
        <f t="shared" si="2"/>
        <v>123711</v>
      </c>
    </row>
    <row r="46" spans="1:6" ht="28.5" customHeight="1">
      <c r="A46" s="153">
        <v>45</v>
      </c>
      <c r="B46" s="139" t="s">
        <v>53</v>
      </c>
      <c r="C46" s="138" t="s">
        <v>439</v>
      </c>
      <c r="D46" s="234">
        <v>62272</v>
      </c>
      <c r="E46" s="234">
        <v>272439</v>
      </c>
      <c r="F46" s="234">
        <f t="shared" si="2"/>
        <v>334711</v>
      </c>
    </row>
    <row r="47" spans="1:6" ht="28.5" customHeight="1">
      <c r="A47" s="153">
        <v>46</v>
      </c>
      <c r="B47" s="139" t="s">
        <v>783</v>
      </c>
      <c r="C47" s="138" t="s">
        <v>441</v>
      </c>
      <c r="D47" s="234">
        <v>35063</v>
      </c>
      <c r="E47" s="234">
        <v>153401</v>
      </c>
      <c r="F47" s="234">
        <f t="shared" si="2"/>
        <v>188464</v>
      </c>
    </row>
    <row r="48" spans="1:6" ht="28.5" customHeight="1">
      <c r="A48" s="153">
        <v>47</v>
      </c>
      <c r="B48" s="229" t="s">
        <v>119</v>
      </c>
      <c r="C48" s="138" t="s">
        <v>420</v>
      </c>
      <c r="D48" s="234">
        <v>181730</v>
      </c>
      <c r="E48" s="234">
        <v>795072</v>
      </c>
      <c r="F48" s="234">
        <f t="shared" si="2"/>
        <v>976802</v>
      </c>
    </row>
    <row r="49" spans="1:6" ht="28.5" customHeight="1">
      <c r="A49" s="153">
        <v>48</v>
      </c>
      <c r="B49" s="139" t="s">
        <v>51</v>
      </c>
      <c r="C49" s="138" t="s">
        <v>443</v>
      </c>
      <c r="D49" s="234">
        <v>91965</v>
      </c>
      <c r="E49" s="234">
        <v>402346</v>
      </c>
      <c r="F49" s="234">
        <f t="shared" si="2"/>
        <v>494311</v>
      </c>
    </row>
    <row r="50" spans="1:6" ht="28.5" customHeight="1">
      <c r="A50" s="153">
        <v>49</v>
      </c>
      <c r="B50" s="228" t="s">
        <v>685</v>
      </c>
      <c r="C50" s="138" t="s">
        <v>444</v>
      </c>
      <c r="D50" s="234">
        <f>SUM('Breakdown by Entity'!G52:G53)</f>
        <v>112083</v>
      </c>
      <c r="E50" s="234">
        <f>SUM('Breakdown by Entity'!H52:H53)</f>
        <v>490366</v>
      </c>
      <c r="F50" s="234">
        <f t="shared" si="2"/>
        <v>602449</v>
      </c>
    </row>
    <row r="51" spans="1:6" ht="28.5" customHeight="1">
      <c r="A51" s="153">
        <v>50</v>
      </c>
      <c r="B51" s="139" t="s">
        <v>49</v>
      </c>
      <c r="C51" s="138" t="s">
        <v>445</v>
      </c>
      <c r="D51" s="234">
        <v>109124</v>
      </c>
      <c r="E51" s="234">
        <v>477420</v>
      </c>
      <c r="F51" s="234">
        <f t="shared" si="2"/>
        <v>586544</v>
      </c>
    </row>
    <row r="52" spans="1:6" ht="28.5" customHeight="1">
      <c r="A52" s="153">
        <v>51</v>
      </c>
      <c r="B52" s="139" t="s">
        <v>692</v>
      </c>
      <c r="C52" s="138" t="s">
        <v>446</v>
      </c>
      <c r="D52" s="234">
        <v>97315</v>
      </c>
      <c r="E52" s="234">
        <v>425756</v>
      </c>
      <c r="F52" s="234">
        <f t="shared" si="2"/>
        <v>523071</v>
      </c>
    </row>
    <row r="53" spans="1:6" ht="28.5" customHeight="1">
      <c r="A53" s="153">
        <v>52</v>
      </c>
      <c r="B53" s="139" t="s">
        <v>46</v>
      </c>
      <c r="C53" s="138" t="s">
        <v>448</v>
      </c>
      <c r="D53" s="234">
        <v>24253</v>
      </c>
      <c r="E53" s="234">
        <v>106109</v>
      </c>
      <c r="F53" s="234">
        <f t="shared" si="2"/>
        <v>130362</v>
      </c>
    </row>
    <row r="54" spans="1:6" ht="28.5" customHeight="1">
      <c r="A54" s="153">
        <v>53</v>
      </c>
      <c r="B54" s="139" t="s">
        <v>785</v>
      </c>
      <c r="C54" s="138" t="s">
        <v>449</v>
      </c>
      <c r="D54" s="234">
        <v>68863</v>
      </c>
      <c r="E54" s="234">
        <v>301277</v>
      </c>
      <c r="F54" s="234">
        <f t="shared" si="2"/>
        <v>370140</v>
      </c>
    </row>
    <row r="55" spans="1:6" ht="28.5" customHeight="1">
      <c r="A55" s="153">
        <v>54</v>
      </c>
      <c r="B55" s="139" t="s">
        <v>43</v>
      </c>
      <c r="C55" s="138" t="s">
        <v>450</v>
      </c>
      <c r="D55" s="234">
        <v>23016</v>
      </c>
      <c r="E55" s="234">
        <v>100695</v>
      </c>
      <c r="F55" s="234">
        <f t="shared" si="2"/>
        <v>123711</v>
      </c>
    </row>
    <row r="56" spans="1:6" ht="28.5" customHeight="1">
      <c r="A56" s="153">
        <v>55</v>
      </c>
      <c r="B56" s="140" t="s">
        <v>787</v>
      </c>
      <c r="C56" s="138" t="s">
        <v>451</v>
      </c>
      <c r="D56" s="234">
        <f>SUM('Breakdown by Entity'!G60:G61)</f>
        <v>23016</v>
      </c>
      <c r="E56" s="234">
        <f>SUM('Breakdown by Entity'!H60:H61)</f>
        <v>100695</v>
      </c>
      <c r="F56" s="234">
        <f t="shared" si="2"/>
        <v>123711</v>
      </c>
    </row>
    <row r="57" spans="1:6" ht="28.5" customHeight="1">
      <c r="A57" s="153">
        <v>56</v>
      </c>
      <c r="B57" s="228" t="s">
        <v>786</v>
      </c>
      <c r="C57" s="138" t="s">
        <v>452</v>
      </c>
      <c r="D57" s="234">
        <f>SUM('Breakdown by Entity'!G62:G63)</f>
        <v>23016</v>
      </c>
      <c r="E57" s="234">
        <f>SUM('Breakdown by Entity'!H62:H63)</f>
        <v>100695</v>
      </c>
      <c r="F57" s="234">
        <f t="shared" si="2"/>
        <v>123711</v>
      </c>
    </row>
    <row r="58" spans="1:6" ht="28.5" customHeight="1">
      <c r="A58" s="153">
        <v>57</v>
      </c>
      <c r="B58" s="139" t="s">
        <v>721</v>
      </c>
      <c r="C58" s="138" t="s">
        <v>453</v>
      </c>
      <c r="D58" s="234">
        <v>25358</v>
      </c>
      <c r="E58" s="234">
        <v>110943</v>
      </c>
      <c r="F58" s="234">
        <f t="shared" si="2"/>
        <v>136301</v>
      </c>
    </row>
    <row r="59" spans="1:6" ht="28.5" customHeight="1">
      <c r="A59" s="153">
        <v>58</v>
      </c>
      <c r="B59" s="139" t="s">
        <v>39</v>
      </c>
      <c r="C59" s="244" t="s">
        <v>467</v>
      </c>
      <c r="D59" s="234">
        <v>25318</v>
      </c>
      <c r="E59" s="234">
        <v>110764</v>
      </c>
      <c r="F59" s="234">
        <f t="shared" si="2"/>
        <v>136082</v>
      </c>
    </row>
    <row r="60" spans="1:6" ht="28.5" customHeight="1">
      <c r="A60" s="153">
        <v>59</v>
      </c>
      <c r="B60" s="139" t="s">
        <v>734</v>
      </c>
      <c r="C60" s="138" t="s">
        <v>455</v>
      </c>
      <c r="D60" s="234">
        <v>48792</v>
      </c>
      <c r="E60" s="234">
        <v>213466</v>
      </c>
      <c r="F60" s="234">
        <f t="shared" si="2"/>
        <v>262258</v>
      </c>
    </row>
    <row r="61" spans="1:6" ht="28.5" customHeight="1">
      <c r="A61" s="153">
        <v>60</v>
      </c>
      <c r="B61" s="139" t="s">
        <v>784</v>
      </c>
      <c r="C61" s="138" t="s">
        <v>447</v>
      </c>
      <c r="D61" s="234">
        <v>140423</v>
      </c>
      <c r="E61" s="234">
        <v>614353</v>
      </c>
      <c r="F61" s="234">
        <f t="shared" si="2"/>
        <v>754776</v>
      </c>
    </row>
    <row r="62" spans="1:6" ht="28.5" customHeight="1">
      <c r="A62" s="153">
        <v>61</v>
      </c>
      <c r="B62" s="139" t="s">
        <v>738</v>
      </c>
      <c r="C62" s="138" t="s">
        <v>456</v>
      </c>
      <c r="D62" s="234">
        <v>65900</v>
      </c>
      <c r="E62" s="234">
        <v>288311</v>
      </c>
      <c r="F62" s="234">
        <f t="shared" si="2"/>
        <v>354211</v>
      </c>
    </row>
    <row r="63" spans="1:6" ht="28.5" customHeight="1">
      <c r="A63" s="153">
        <v>62</v>
      </c>
      <c r="B63" s="139" t="s">
        <v>32</v>
      </c>
      <c r="C63" s="138" t="s">
        <v>457</v>
      </c>
      <c r="D63" s="234">
        <v>58634</v>
      </c>
      <c r="E63" s="234">
        <v>256524</v>
      </c>
      <c r="F63" s="234">
        <f t="shared" si="2"/>
        <v>315158</v>
      </c>
    </row>
    <row r="64" spans="1:6" ht="28.5" customHeight="1">
      <c r="A64" s="153">
        <v>63</v>
      </c>
      <c r="B64" s="139" t="s">
        <v>31</v>
      </c>
      <c r="C64" s="138" t="s">
        <v>458</v>
      </c>
      <c r="D64" s="234">
        <v>148502</v>
      </c>
      <c r="E64" s="234">
        <v>649700</v>
      </c>
      <c r="F64" s="234">
        <f t="shared" si="2"/>
        <v>798202</v>
      </c>
    </row>
    <row r="65" spans="1:6" ht="28.5" customHeight="1">
      <c r="A65" s="153">
        <v>64</v>
      </c>
      <c r="B65" s="139" t="s">
        <v>749</v>
      </c>
      <c r="C65" s="138" t="s">
        <v>459</v>
      </c>
      <c r="D65" s="234">
        <v>90264</v>
      </c>
      <c r="E65" s="234">
        <v>394906</v>
      </c>
      <c r="F65" s="234">
        <f t="shared" si="2"/>
        <v>485170</v>
      </c>
    </row>
    <row r="66" spans="1:6" ht="28.5" customHeight="1">
      <c r="A66" s="153">
        <v>65</v>
      </c>
      <c r="B66" s="139" t="s">
        <v>28</v>
      </c>
      <c r="C66" s="138" t="s">
        <v>460</v>
      </c>
      <c r="D66" s="234">
        <v>43590</v>
      </c>
      <c r="E66" s="234">
        <v>190707</v>
      </c>
      <c r="F66" s="234">
        <f t="shared" ref="F66:F72" si="3">SUM(D66:E66)</f>
        <v>234297</v>
      </c>
    </row>
    <row r="67" spans="1:6" ht="28.5" customHeight="1">
      <c r="A67" s="153">
        <v>66</v>
      </c>
      <c r="B67" s="139" t="s">
        <v>123</v>
      </c>
      <c r="C67" s="138" t="s">
        <v>461</v>
      </c>
      <c r="D67" s="234">
        <v>57704</v>
      </c>
      <c r="E67" s="234">
        <v>252454</v>
      </c>
      <c r="F67" s="234">
        <f t="shared" si="3"/>
        <v>310158</v>
      </c>
    </row>
    <row r="68" spans="1:6" ht="28.5" customHeight="1">
      <c r="A68" s="153">
        <v>67</v>
      </c>
      <c r="B68" s="139" t="s">
        <v>121</v>
      </c>
      <c r="C68" s="138" t="s">
        <v>462</v>
      </c>
      <c r="D68" s="234">
        <v>76801</v>
      </c>
      <c r="E68" s="234">
        <v>336004</v>
      </c>
      <c r="F68" s="234">
        <f t="shared" si="3"/>
        <v>412805</v>
      </c>
    </row>
    <row r="69" spans="1:6" ht="28.5" customHeight="1">
      <c r="A69" s="153">
        <v>68</v>
      </c>
      <c r="B69" s="139" t="s">
        <v>26</v>
      </c>
      <c r="C69" s="138" t="s">
        <v>463</v>
      </c>
      <c r="D69" s="234">
        <v>23016</v>
      </c>
      <c r="E69" s="234">
        <v>100695</v>
      </c>
      <c r="F69" s="234">
        <f t="shared" si="3"/>
        <v>123711</v>
      </c>
    </row>
    <row r="70" spans="1:6" ht="28.5" customHeight="1">
      <c r="A70" s="153">
        <v>69</v>
      </c>
      <c r="B70" s="139" t="s">
        <v>24</v>
      </c>
      <c r="C70" s="138" t="s">
        <v>464</v>
      </c>
      <c r="D70" s="234">
        <v>23016</v>
      </c>
      <c r="E70" s="234">
        <v>100695</v>
      </c>
      <c r="F70" s="234">
        <f t="shared" si="3"/>
        <v>123711</v>
      </c>
    </row>
    <row r="71" spans="1:6" ht="28.5" customHeight="1">
      <c r="A71" s="153">
        <v>70</v>
      </c>
      <c r="B71" s="139" t="s">
        <v>22</v>
      </c>
      <c r="C71" s="138" t="s">
        <v>465</v>
      </c>
      <c r="D71" s="234">
        <v>82168</v>
      </c>
      <c r="E71" s="234">
        <v>359486</v>
      </c>
      <c r="F71" s="234">
        <f t="shared" si="3"/>
        <v>441654</v>
      </c>
    </row>
    <row r="72" spans="1:6" ht="28.5" customHeight="1">
      <c r="A72" s="153">
        <v>71</v>
      </c>
      <c r="B72" s="139" t="s">
        <v>21</v>
      </c>
      <c r="C72" s="138" t="s">
        <v>466</v>
      </c>
      <c r="D72" s="234">
        <v>39403</v>
      </c>
      <c r="E72" s="234">
        <v>172394</v>
      </c>
      <c r="F72" s="234">
        <f t="shared" si="3"/>
        <v>211797</v>
      </c>
    </row>
    <row r="75" spans="1:6">
      <c r="D75" s="237">
        <f>SUM(D2:D72)</f>
        <v>4857132</v>
      </c>
      <c r="E75" s="238">
        <f>SUM(E2:E72)</f>
        <v>21250000</v>
      </c>
      <c r="F75" s="238">
        <f>SUM(F2:F72)</f>
        <v>26107132</v>
      </c>
    </row>
    <row r="76" spans="1:6">
      <c r="D76" s="237"/>
      <c r="E76" s="238"/>
      <c r="F76" s="238"/>
    </row>
    <row r="77" spans="1:6" ht="15.75">
      <c r="B77" s="239"/>
      <c r="C77" s="240"/>
      <c r="D77" s="241"/>
      <c r="E77" s="242"/>
      <c r="F77" s="242"/>
    </row>
    <row r="79" spans="1:6">
      <c r="C79" s="153"/>
      <c r="E79" s="153"/>
      <c r="F79" s="153"/>
    </row>
    <row r="80" spans="1:6">
      <c r="C80" s="153"/>
      <c r="E80" s="153"/>
      <c r="F80" s="153"/>
    </row>
    <row r="81" spans="3:6">
      <c r="C81" s="153"/>
      <c r="E81" s="153"/>
      <c r="F81" s="153"/>
    </row>
  </sheetData>
  <sheetProtection algorithmName="SHA-512" hashValue="2HSvCKnC1uwSStPW2jUrOO/kCJWAVRCGBjJP2zAOdGi++skNfvVz8t3FPLqbND2bfr3N0V13ANDuA+bMtqBcXw==" saltValue="1IN5AsU/X5I08nlX02gW3A==" spinCount="100000" sheet="1" objects="1" scenarios="1" selectLockedCells="1" selectUnlockedCells="1"/>
  <sortState ref="B2:F72">
    <sortCondition ref="B2:B72"/>
  </sortState>
  <printOptions horizontalCentered="1"/>
  <pageMargins left="0.2" right="0.2" top="0.5" bottom="0.25" header="0.3" footer="0.3"/>
  <pageSetup scale="8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93"/>
  <sheetViews>
    <sheetView workbookViewId="0">
      <pane ySplit="1" topLeftCell="A2" activePane="bottomLeft" state="frozen"/>
      <selection activeCell="B9" sqref="B9"/>
      <selection pane="bottomLeft" activeCell="C1" sqref="C1:J1048576"/>
    </sheetView>
  </sheetViews>
  <sheetFormatPr defaultColWidth="9.140625" defaultRowHeight="15"/>
  <cols>
    <col min="1" max="1" width="3.140625" style="32" customWidth="1"/>
    <col min="2" max="2" width="45.42578125" style="32" customWidth="1"/>
    <col min="3" max="3" width="16.42578125" style="212" hidden="1" customWidth="1"/>
    <col min="4" max="4" width="41.42578125" style="32" hidden="1" customWidth="1"/>
    <col min="5" max="5" width="39.7109375" style="32" hidden="1" customWidth="1"/>
    <col min="6" max="6" width="27" style="32" hidden="1" customWidth="1"/>
    <col min="7" max="7" width="15.140625" style="32" hidden="1" customWidth="1"/>
    <col min="8" max="8" width="20.140625" style="207" hidden="1" customWidth="1"/>
    <col min="9" max="9" width="16.140625" style="207" hidden="1" customWidth="1"/>
    <col min="10" max="10" width="0" style="32" hidden="1" customWidth="1"/>
    <col min="11" max="16384" width="9.140625" style="32"/>
  </cols>
  <sheetData>
    <row r="1" spans="1:9" ht="75">
      <c r="B1" s="31" t="s">
        <v>468</v>
      </c>
      <c r="C1" s="44" t="s">
        <v>110</v>
      </c>
      <c r="D1" s="208" t="s">
        <v>128</v>
      </c>
      <c r="E1" s="209" t="s">
        <v>129</v>
      </c>
      <c r="F1" s="209" t="s">
        <v>130</v>
      </c>
      <c r="G1" s="210" t="s">
        <v>131</v>
      </c>
      <c r="H1" s="210" t="s">
        <v>132</v>
      </c>
      <c r="I1" s="208" t="s">
        <v>133</v>
      </c>
    </row>
    <row r="2" spans="1:9" ht="28.5">
      <c r="A2" s="32">
        <v>1</v>
      </c>
      <c r="B2" s="33" t="s">
        <v>109</v>
      </c>
      <c r="C2" s="138" t="s">
        <v>397</v>
      </c>
      <c r="D2" s="177" t="s">
        <v>108</v>
      </c>
      <c r="E2" s="178" t="s">
        <v>134</v>
      </c>
      <c r="F2" s="179" t="s">
        <v>135</v>
      </c>
      <c r="G2" s="180">
        <v>32581</v>
      </c>
      <c r="H2" s="180">
        <v>142544</v>
      </c>
      <c r="I2" s="181">
        <f>SUM(G2:H2)</f>
        <v>175125</v>
      </c>
    </row>
    <row r="3" spans="1:9" ht="28.5">
      <c r="A3" s="32">
        <v>2</v>
      </c>
      <c r="B3" s="33" t="s">
        <v>107</v>
      </c>
      <c r="C3" s="138" t="s">
        <v>398</v>
      </c>
      <c r="D3" s="182" t="s">
        <v>106</v>
      </c>
      <c r="E3" s="183" t="s">
        <v>136</v>
      </c>
      <c r="F3" s="184" t="s">
        <v>137</v>
      </c>
      <c r="G3" s="180">
        <v>46228</v>
      </c>
      <c r="H3" s="181">
        <v>202248</v>
      </c>
      <c r="I3" s="181">
        <f t="shared" ref="I3:I72" si="0">SUM(G3:H3)</f>
        <v>248476</v>
      </c>
    </row>
    <row r="4" spans="1:9" ht="18.75">
      <c r="A4" s="32">
        <v>3</v>
      </c>
      <c r="B4" s="33" t="s">
        <v>105</v>
      </c>
      <c r="C4" s="138" t="s">
        <v>399</v>
      </c>
      <c r="D4" s="182" t="s">
        <v>104</v>
      </c>
      <c r="E4" s="179" t="s">
        <v>138</v>
      </c>
      <c r="F4" s="185" t="s">
        <v>139</v>
      </c>
      <c r="G4" s="180">
        <v>23016</v>
      </c>
      <c r="H4" s="181">
        <v>100695</v>
      </c>
      <c r="I4" s="181">
        <f t="shared" si="0"/>
        <v>123711</v>
      </c>
    </row>
    <row r="5" spans="1:9" ht="28.5">
      <c r="A5" s="32">
        <v>4</v>
      </c>
      <c r="B5" s="33" t="s">
        <v>103</v>
      </c>
      <c r="C5" s="138" t="s">
        <v>400</v>
      </c>
      <c r="D5" s="182" t="s">
        <v>102</v>
      </c>
      <c r="E5" s="183" t="s">
        <v>140</v>
      </c>
      <c r="F5" s="183" t="s">
        <v>141</v>
      </c>
      <c r="G5" s="181">
        <v>27819</v>
      </c>
      <c r="H5" s="181">
        <v>121709</v>
      </c>
      <c r="I5" s="181">
        <f t="shared" si="0"/>
        <v>149528</v>
      </c>
    </row>
    <row r="6" spans="1:9" ht="18.75">
      <c r="A6" s="32">
        <v>5</v>
      </c>
      <c r="B6" s="33" t="s">
        <v>101</v>
      </c>
      <c r="C6" s="138" t="s">
        <v>401</v>
      </c>
      <c r="D6" s="186" t="s">
        <v>142</v>
      </c>
      <c r="E6" s="179" t="s">
        <v>143</v>
      </c>
      <c r="F6" s="179" t="s">
        <v>144</v>
      </c>
      <c r="G6" s="181">
        <v>31033</v>
      </c>
      <c r="H6" s="181">
        <v>135771</v>
      </c>
      <c r="I6" s="181">
        <f t="shared" si="0"/>
        <v>166804</v>
      </c>
    </row>
    <row r="7" spans="1:9" ht="28.5">
      <c r="A7" s="32">
        <v>6</v>
      </c>
      <c r="B7" s="33" t="s">
        <v>100</v>
      </c>
      <c r="C7" s="138" t="s">
        <v>402</v>
      </c>
      <c r="D7" s="182" t="s">
        <v>145</v>
      </c>
      <c r="E7" s="183" t="s">
        <v>146</v>
      </c>
      <c r="F7" s="183" t="s">
        <v>137</v>
      </c>
      <c r="G7" s="181">
        <v>52403</v>
      </c>
      <c r="H7" s="181">
        <v>229262</v>
      </c>
      <c r="I7" s="181">
        <f t="shared" si="0"/>
        <v>281665</v>
      </c>
    </row>
    <row r="8" spans="1:9" ht="37.5">
      <c r="A8" s="32">
        <v>7</v>
      </c>
      <c r="B8" s="33" t="s">
        <v>472</v>
      </c>
      <c r="C8" s="138" t="s">
        <v>403</v>
      </c>
      <c r="D8" s="186" t="s">
        <v>147</v>
      </c>
      <c r="E8" s="187" t="s">
        <v>148</v>
      </c>
      <c r="F8" s="179" t="s">
        <v>149</v>
      </c>
      <c r="G8" s="181">
        <v>65943</v>
      </c>
      <c r="H8" s="181">
        <v>288501</v>
      </c>
      <c r="I8" s="181">
        <f t="shared" si="0"/>
        <v>354444</v>
      </c>
    </row>
    <row r="9" spans="1:9" ht="28.5">
      <c r="A9" s="32">
        <v>8</v>
      </c>
      <c r="B9" s="33" t="s">
        <v>117</v>
      </c>
      <c r="C9" s="138" t="s">
        <v>404</v>
      </c>
      <c r="D9" s="182" t="s">
        <v>150</v>
      </c>
      <c r="E9" s="183" t="s">
        <v>151</v>
      </c>
      <c r="F9" s="183" t="s">
        <v>139</v>
      </c>
      <c r="G9" s="181">
        <v>100224</v>
      </c>
      <c r="H9" s="181">
        <v>438482</v>
      </c>
      <c r="I9" s="181">
        <f t="shared" si="0"/>
        <v>538706</v>
      </c>
    </row>
    <row r="10" spans="1:9" ht="28.5" customHeight="1">
      <c r="A10" s="32">
        <v>9</v>
      </c>
      <c r="B10" s="33" t="s">
        <v>116</v>
      </c>
      <c r="C10" s="138" t="s">
        <v>405</v>
      </c>
      <c r="D10" s="182" t="s">
        <v>152</v>
      </c>
      <c r="E10" s="179" t="s">
        <v>153</v>
      </c>
      <c r="F10" s="179" t="s">
        <v>137</v>
      </c>
      <c r="G10" s="181">
        <v>23016</v>
      </c>
      <c r="H10" s="181">
        <v>100695</v>
      </c>
      <c r="I10" s="181">
        <f t="shared" si="0"/>
        <v>123711</v>
      </c>
    </row>
    <row r="11" spans="1:9" ht="28.5" customHeight="1">
      <c r="A11" s="32">
        <v>10</v>
      </c>
      <c r="B11" s="33" t="s">
        <v>99</v>
      </c>
      <c r="C11" s="138" t="s">
        <v>406</v>
      </c>
      <c r="D11" s="182" t="s">
        <v>98</v>
      </c>
      <c r="E11" s="183" t="s">
        <v>154</v>
      </c>
      <c r="F11" s="183" t="s">
        <v>155</v>
      </c>
      <c r="G11" s="181">
        <v>70072</v>
      </c>
      <c r="H11" s="181">
        <v>306570</v>
      </c>
      <c r="I11" s="181">
        <f t="shared" si="0"/>
        <v>376642</v>
      </c>
    </row>
    <row r="12" spans="1:9" ht="18.75">
      <c r="A12" s="32">
        <v>11</v>
      </c>
      <c r="B12" s="33" t="s">
        <v>118</v>
      </c>
      <c r="C12" s="138" t="s">
        <v>407</v>
      </c>
      <c r="D12" s="182" t="s">
        <v>156</v>
      </c>
      <c r="E12" s="179" t="s">
        <v>157</v>
      </c>
      <c r="F12" s="179" t="s">
        <v>137</v>
      </c>
      <c r="G12" s="181">
        <v>47240</v>
      </c>
      <c r="H12" s="181">
        <v>206675</v>
      </c>
      <c r="I12" s="181">
        <f t="shared" si="0"/>
        <v>253915</v>
      </c>
    </row>
    <row r="13" spans="1:9" ht="28.5">
      <c r="A13" s="32">
        <v>12</v>
      </c>
      <c r="B13" s="33" t="s">
        <v>392</v>
      </c>
      <c r="C13" s="138" t="s">
        <v>408</v>
      </c>
      <c r="D13" s="182" t="s">
        <v>97</v>
      </c>
      <c r="E13" s="183" t="s">
        <v>158</v>
      </c>
      <c r="F13" s="183" t="s">
        <v>159</v>
      </c>
      <c r="G13" s="181">
        <v>97615</v>
      </c>
      <c r="H13" s="181">
        <v>427067</v>
      </c>
      <c r="I13" s="181">
        <f t="shared" si="0"/>
        <v>524682</v>
      </c>
    </row>
    <row r="14" spans="1:9" ht="37.5">
      <c r="A14" s="32">
        <v>13</v>
      </c>
      <c r="B14" s="33" t="s">
        <v>96</v>
      </c>
      <c r="C14" s="138" t="s">
        <v>409</v>
      </c>
      <c r="D14" s="186" t="s">
        <v>160</v>
      </c>
      <c r="E14" s="178" t="s">
        <v>161</v>
      </c>
      <c r="F14" s="178" t="s">
        <v>139</v>
      </c>
      <c r="G14" s="181">
        <v>23016</v>
      </c>
      <c r="H14" s="181">
        <v>100695</v>
      </c>
      <c r="I14" s="181">
        <f t="shared" si="0"/>
        <v>123711</v>
      </c>
    </row>
    <row r="15" spans="1:9" ht="18.75">
      <c r="A15" s="32">
        <v>14</v>
      </c>
      <c r="B15" s="33" t="s">
        <v>95</v>
      </c>
      <c r="C15" s="138" t="s">
        <v>410</v>
      </c>
      <c r="D15" s="182" t="s">
        <v>94</v>
      </c>
      <c r="E15" s="183" t="s">
        <v>162</v>
      </c>
      <c r="F15" s="183" t="s">
        <v>163</v>
      </c>
      <c r="G15" s="181">
        <v>63401</v>
      </c>
      <c r="H15" s="181">
        <v>277379</v>
      </c>
      <c r="I15" s="181">
        <f t="shared" si="0"/>
        <v>340780</v>
      </c>
    </row>
    <row r="16" spans="1:9" ht="28.5">
      <c r="A16" s="32">
        <v>15</v>
      </c>
      <c r="B16" s="33" t="s">
        <v>93</v>
      </c>
      <c r="C16" s="138" t="s">
        <v>411</v>
      </c>
      <c r="D16" s="182" t="s">
        <v>164</v>
      </c>
      <c r="E16" s="179" t="s">
        <v>165</v>
      </c>
      <c r="F16" s="179" t="s">
        <v>137</v>
      </c>
      <c r="G16" s="181">
        <v>67982</v>
      </c>
      <c r="H16" s="181">
        <v>297422</v>
      </c>
      <c r="I16" s="181">
        <f t="shared" si="0"/>
        <v>365404</v>
      </c>
    </row>
    <row r="17" spans="1:9" ht="28.5">
      <c r="A17" s="32">
        <v>16</v>
      </c>
      <c r="B17" s="33" t="s">
        <v>92</v>
      </c>
      <c r="C17" s="138" t="s">
        <v>412</v>
      </c>
      <c r="D17" s="211" t="s">
        <v>91</v>
      </c>
      <c r="E17" s="183" t="s">
        <v>166</v>
      </c>
      <c r="F17" s="183" t="s">
        <v>167</v>
      </c>
      <c r="G17" s="181">
        <v>23016</v>
      </c>
      <c r="H17" s="181">
        <v>100695</v>
      </c>
      <c r="I17" s="181">
        <f t="shared" si="0"/>
        <v>123711</v>
      </c>
    </row>
    <row r="18" spans="1:9" ht="18.75">
      <c r="A18" s="492">
        <v>17</v>
      </c>
      <c r="B18" s="493" t="s">
        <v>296</v>
      </c>
      <c r="C18" s="490" t="s">
        <v>413</v>
      </c>
      <c r="D18" s="471" t="s">
        <v>295</v>
      </c>
      <c r="E18" s="190" t="s">
        <v>170</v>
      </c>
      <c r="F18" s="187" t="s">
        <v>171</v>
      </c>
      <c r="G18" s="181">
        <v>12228</v>
      </c>
      <c r="H18" s="181">
        <v>53493</v>
      </c>
      <c r="I18" s="181">
        <f t="shared" si="0"/>
        <v>65721</v>
      </c>
    </row>
    <row r="19" spans="1:9" ht="18.75">
      <c r="A19" s="492"/>
      <c r="B19" s="494"/>
      <c r="C19" s="496"/>
      <c r="D19" s="472"/>
      <c r="E19" s="190" t="s">
        <v>172</v>
      </c>
      <c r="F19" s="187" t="s">
        <v>171</v>
      </c>
      <c r="G19" s="181">
        <v>6113</v>
      </c>
      <c r="H19" s="181">
        <v>26746</v>
      </c>
      <c r="I19" s="181">
        <f t="shared" si="0"/>
        <v>32859</v>
      </c>
    </row>
    <row r="20" spans="1:9" ht="18.75">
      <c r="A20" s="492"/>
      <c r="B20" s="494"/>
      <c r="C20" s="496"/>
      <c r="D20" s="472"/>
      <c r="E20" s="190" t="s">
        <v>173</v>
      </c>
      <c r="F20" s="187" t="s">
        <v>171</v>
      </c>
      <c r="G20" s="181">
        <v>6113</v>
      </c>
      <c r="H20" s="181">
        <v>26746</v>
      </c>
      <c r="I20" s="181">
        <f t="shared" si="0"/>
        <v>32859</v>
      </c>
    </row>
    <row r="21" spans="1:9" ht="18.75">
      <c r="A21" s="492"/>
      <c r="B21" s="495"/>
      <c r="C21" s="491"/>
      <c r="D21" s="473"/>
      <c r="E21" s="190" t="s">
        <v>174</v>
      </c>
      <c r="F21" s="187" t="s">
        <v>171</v>
      </c>
      <c r="G21" s="181">
        <v>6113</v>
      </c>
      <c r="H21" s="181">
        <v>26746</v>
      </c>
      <c r="I21" s="181">
        <f t="shared" si="0"/>
        <v>32859</v>
      </c>
    </row>
    <row r="22" spans="1:9" ht="28.5">
      <c r="A22" s="32">
        <v>18</v>
      </c>
      <c r="B22" s="33" t="s">
        <v>90</v>
      </c>
      <c r="C22" s="138" t="s">
        <v>414</v>
      </c>
      <c r="D22" s="182" t="s">
        <v>89</v>
      </c>
      <c r="E22" s="183" t="s">
        <v>175</v>
      </c>
      <c r="F22" s="183" t="s">
        <v>171</v>
      </c>
      <c r="G22" s="181">
        <v>23016</v>
      </c>
      <c r="H22" s="181">
        <v>100695</v>
      </c>
      <c r="I22" s="181">
        <f t="shared" si="0"/>
        <v>123711</v>
      </c>
    </row>
    <row r="23" spans="1:9" ht="28.5">
      <c r="A23" s="32">
        <v>19</v>
      </c>
      <c r="B23" s="33" t="s">
        <v>88</v>
      </c>
      <c r="C23" s="138" t="s">
        <v>415</v>
      </c>
      <c r="D23" s="182" t="s">
        <v>87</v>
      </c>
      <c r="E23" s="179" t="s">
        <v>176</v>
      </c>
      <c r="F23" s="179" t="s">
        <v>137</v>
      </c>
      <c r="G23" s="181">
        <v>30242</v>
      </c>
      <c r="H23" s="181">
        <v>132310</v>
      </c>
      <c r="I23" s="181">
        <f t="shared" si="0"/>
        <v>162552</v>
      </c>
    </row>
    <row r="24" spans="1:9" ht="28.5">
      <c r="A24" s="32">
        <v>20</v>
      </c>
      <c r="B24" s="33" t="s">
        <v>86</v>
      </c>
      <c r="C24" s="138" t="s">
        <v>416</v>
      </c>
      <c r="D24" s="182" t="s">
        <v>85</v>
      </c>
      <c r="E24" s="183" t="s">
        <v>177</v>
      </c>
      <c r="F24" s="183" t="s">
        <v>178</v>
      </c>
      <c r="G24" s="181">
        <v>46921</v>
      </c>
      <c r="H24" s="181">
        <v>205280</v>
      </c>
      <c r="I24" s="181">
        <f t="shared" si="0"/>
        <v>252201</v>
      </c>
    </row>
    <row r="25" spans="1:9" ht="28.5">
      <c r="A25" s="32">
        <v>21</v>
      </c>
      <c r="B25" s="33" t="s">
        <v>84</v>
      </c>
      <c r="C25" s="138" t="s">
        <v>417</v>
      </c>
      <c r="D25" s="182" t="s">
        <v>179</v>
      </c>
      <c r="E25" s="179" t="s">
        <v>180</v>
      </c>
      <c r="F25" s="179" t="s">
        <v>181</v>
      </c>
      <c r="G25" s="181">
        <v>52289</v>
      </c>
      <c r="H25" s="181">
        <v>228765</v>
      </c>
      <c r="I25" s="181">
        <f t="shared" si="0"/>
        <v>281054</v>
      </c>
    </row>
    <row r="26" spans="1:9" ht="18.75">
      <c r="A26" s="32">
        <v>22</v>
      </c>
      <c r="B26" s="33" t="s">
        <v>83</v>
      </c>
      <c r="C26" s="138" t="s">
        <v>418</v>
      </c>
      <c r="D26" s="182" t="s">
        <v>82</v>
      </c>
      <c r="E26" s="183" t="s">
        <v>182</v>
      </c>
      <c r="F26" s="183" t="s">
        <v>183</v>
      </c>
      <c r="G26" s="181">
        <v>31568</v>
      </c>
      <c r="H26" s="181">
        <v>138110</v>
      </c>
      <c r="I26" s="181">
        <f t="shared" si="0"/>
        <v>169678</v>
      </c>
    </row>
    <row r="27" spans="1:9" ht="18.75">
      <c r="A27" s="32">
        <v>23</v>
      </c>
      <c r="B27" s="33" t="s">
        <v>81</v>
      </c>
      <c r="C27" s="138" t="s">
        <v>419</v>
      </c>
      <c r="D27" s="182" t="s">
        <v>80</v>
      </c>
      <c r="E27" s="179" t="s">
        <v>184</v>
      </c>
      <c r="F27" s="179" t="s">
        <v>185</v>
      </c>
      <c r="G27" s="181">
        <v>143532</v>
      </c>
      <c r="H27" s="181">
        <v>627952</v>
      </c>
      <c r="I27" s="181">
        <f t="shared" si="0"/>
        <v>771484</v>
      </c>
    </row>
    <row r="28" spans="1:9" ht="28.5">
      <c r="A28" s="32">
        <v>24</v>
      </c>
      <c r="B28" s="33" t="s">
        <v>79</v>
      </c>
      <c r="C28" s="138" t="s">
        <v>420</v>
      </c>
      <c r="D28" s="182" t="s">
        <v>78</v>
      </c>
      <c r="E28" s="183" t="s">
        <v>186</v>
      </c>
      <c r="F28" s="183" t="s">
        <v>187</v>
      </c>
      <c r="G28" s="181">
        <v>25318</v>
      </c>
      <c r="H28" s="181">
        <v>110764</v>
      </c>
      <c r="I28" s="181">
        <f t="shared" si="0"/>
        <v>136082</v>
      </c>
    </row>
    <row r="29" spans="1:9" ht="18.75">
      <c r="A29" s="32">
        <v>25</v>
      </c>
      <c r="B29" s="33" t="s">
        <v>77</v>
      </c>
      <c r="C29" s="138" t="s">
        <v>421</v>
      </c>
      <c r="D29" s="182" t="s">
        <v>76</v>
      </c>
      <c r="E29" s="179" t="s">
        <v>188</v>
      </c>
      <c r="F29" s="179" t="s">
        <v>189</v>
      </c>
      <c r="G29" s="181">
        <v>25778</v>
      </c>
      <c r="H29" s="181">
        <v>112778</v>
      </c>
      <c r="I29" s="181">
        <f t="shared" si="0"/>
        <v>138556</v>
      </c>
    </row>
    <row r="30" spans="1:9" ht="18.75">
      <c r="A30" s="32">
        <v>26</v>
      </c>
      <c r="B30" s="33" t="s">
        <v>75</v>
      </c>
      <c r="C30" s="138" t="s">
        <v>422</v>
      </c>
      <c r="D30" s="182" t="s">
        <v>74</v>
      </c>
      <c r="E30" s="183" t="s">
        <v>190</v>
      </c>
      <c r="F30" s="183" t="s">
        <v>137</v>
      </c>
      <c r="G30" s="181">
        <v>66057</v>
      </c>
      <c r="H30" s="181">
        <v>288998</v>
      </c>
      <c r="I30" s="181">
        <f t="shared" si="0"/>
        <v>355055</v>
      </c>
    </row>
    <row r="31" spans="1:9" ht="28.5">
      <c r="A31" s="32">
        <v>27</v>
      </c>
      <c r="B31" s="33" t="s">
        <v>297</v>
      </c>
      <c r="C31" s="138" t="s">
        <v>423</v>
      </c>
      <c r="D31" s="182" t="s">
        <v>191</v>
      </c>
      <c r="E31" s="187" t="s">
        <v>192</v>
      </c>
      <c r="F31" s="179" t="s">
        <v>137</v>
      </c>
      <c r="G31" s="181">
        <v>870855</v>
      </c>
      <c r="H31" s="181">
        <v>3809998</v>
      </c>
      <c r="I31" s="181">
        <f t="shared" si="0"/>
        <v>4680853</v>
      </c>
    </row>
    <row r="32" spans="1:9" ht="28.5">
      <c r="A32" s="32">
        <v>28</v>
      </c>
      <c r="B32" s="33" t="s">
        <v>119</v>
      </c>
      <c r="C32" s="138" t="s">
        <v>424</v>
      </c>
      <c r="D32" s="182" t="s">
        <v>193</v>
      </c>
      <c r="E32" s="183" t="s">
        <v>194</v>
      </c>
      <c r="F32" s="183" t="s">
        <v>195</v>
      </c>
      <c r="G32" s="181">
        <v>181730</v>
      </c>
      <c r="H32" s="181">
        <v>795072</v>
      </c>
      <c r="I32" s="181">
        <f t="shared" si="0"/>
        <v>976802</v>
      </c>
    </row>
    <row r="33" spans="1:9" ht="18.75">
      <c r="A33" s="32">
        <v>29</v>
      </c>
      <c r="B33" s="33" t="s">
        <v>73</v>
      </c>
      <c r="C33" s="138" t="s">
        <v>425</v>
      </c>
      <c r="D33" s="182" t="s">
        <v>72</v>
      </c>
      <c r="E33" s="179" t="s">
        <v>196</v>
      </c>
      <c r="F33" s="179" t="s">
        <v>197</v>
      </c>
      <c r="G33" s="181">
        <v>23016</v>
      </c>
      <c r="H33" s="181">
        <v>100695</v>
      </c>
      <c r="I33" s="181">
        <f t="shared" si="0"/>
        <v>123711</v>
      </c>
    </row>
    <row r="34" spans="1:9" ht="28.5">
      <c r="A34" s="32">
        <v>30</v>
      </c>
      <c r="B34" s="33" t="s">
        <v>71</v>
      </c>
      <c r="C34" s="138" t="s">
        <v>426</v>
      </c>
      <c r="D34" s="182" t="s">
        <v>70</v>
      </c>
      <c r="E34" s="183" t="s">
        <v>198</v>
      </c>
      <c r="F34" s="183" t="s">
        <v>199</v>
      </c>
      <c r="G34" s="181">
        <v>23016</v>
      </c>
      <c r="H34" s="181">
        <v>100695</v>
      </c>
      <c r="I34" s="181">
        <f t="shared" si="0"/>
        <v>123711</v>
      </c>
    </row>
    <row r="35" spans="1:9" ht="18.75">
      <c r="A35" s="32">
        <v>31</v>
      </c>
      <c r="B35" s="33" t="s">
        <v>69</v>
      </c>
      <c r="C35" s="138" t="s">
        <v>427</v>
      </c>
      <c r="D35" s="182" t="s">
        <v>200</v>
      </c>
      <c r="E35" s="179" t="s">
        <v>201</v>
      </c>
      <c r="F35" s="179" t="s">
        <v>202</v>
      </c>
      <c r="G35" s="181">
        <v>49326</v>
      </c>
      <c r="H35" s="181">
        <v>215800</v>
      </c>
      <c r="I35" s="181">
        <f t="shared" si="0"/>
        <v>265126</v>
      </c>
    </row>
    <row r="36" spans="1:9" ht="28.5">
      <c r="A36" s="32">
        <v>32</v>
      </c>
      <c r="B36" s="33" t="s">
        <v>68</v>
      </c>
      <c r="C36" s="138" t="s">
        <v>428</v>
      </c>
      <c r="D36" s="182" t="s">
        <v>203</v>
      </c>
      <c r="E36" s="183" t="s">
        <v>204</v>
      </c>
      <c r="F36" s="183" t="s">
        <v>178</v>
      </c>
      <c r="G36" s="181">
        <v>30728</v>
      </c>
      <c r="H36" s="181">
        <v>134434</v>
      </c>
      <c r="I36" s="181">
        <f t="shared" si="0"/>
        <v>165162</v>
      </c>
    </row>
    <row r="37" spans="1:9" ht="28.5">
      <c r="A37" s="32">
        <v>33</v>
      </c>
      <c r="B37" s="33" t="s">
        <v>120</v>
      </c>
      <c r="C37" s="138" t="s">
        <v>429</v>
      </c>
      <c r="D37" s="182" t="s">
        <v>67</v>
      </c>
      <c r="E37" s="179" t="s">
        <v>205</v>
      </c>
      <c r="F37" s="179" t="s">
        <v>181</v>
      </c>
      <c r="G37" s="181">
        <v>23016</v>
      </c>
      <c r="H37" s="181">
        <v>100695</v>
      </c>
      <c r="I37" s="181">
        <f t="shared" si="0"/>
        <v>123711</v>
      </c>
    </row>
    <row r="38" spans="1:9" ht="28.5">
      <c r="A38" s="32">
        <v>34</v>
      </c>
      <c r="B38" s="33" t="s">
        <v>66</v>
      </c>
      <c r="C38" s="138" t="s">
        <v>430</v>
      </c>
      <c r="D38" s="182" t="s">
        <v>65</v>
      </c>
      <c r="E38" s="183" t="s">
        <v>206</v>
      </c>
      <c r="F38" s="183" t="s">
        <v>137</v>
      </c>
      <c r="G38" s="181">
        <v>101379</v>
      </c>
      <c r="H38" s="181">
        <v>443534</v>
      </c>
      <c r="I38" s="181">
        <f t="shared" si="0"/>
        <v>544913</v>
      </c>
    </row>
    <row r="39" spans="1:9" ht="37.5">
      <c r="A39" s="32">
        <v>35</v>
      </c>
      <c r="B39" s="33" t="s">
        <v>64</v>
      </c>
      <c r="C39" s="138" t="s">
        <v>431</v>
      </c>
      <c r="D39" s="186" t="s">
        <v>207</v>
      </c>
      <c r="E39" s="179" t="s">
        <v>208</v>
      </c>
      <c r="F39" s="179" t="s">
        <v>163</v>
      </c>
      <c r="G39" s="181">
        <v>85813</v>
      </c>
      <c r="H39" s="181">
        <v>375430</v>
      </c>
      <c r="I39" s="181">
        <f t="shared" si="0"/>
        <v>461243</v>
      </c>
    </row>
    <row r="40" spans="1:9" ht="28.5">
      <c r="A40" s="32">
        <v>36</v>
      </c>
      <c r="B40" s="33" t="s">
        <v>298</v>
      </c>
      <c r="C40" s="138" t="s">
        <v>432</v>
      </c>
      <c r="D40" s="182" t="s">
        <v>209</v>
      </c>
      <c r="E40" s="191" t="s">
        <v>210</v>
      </c>
      <c r="F40" s="183" t="s">
        <v>211</v>
      </c>
      <c r="G40" s="181">
        <v>23016</v>
      </c>
      <c r="H40" s="181">
        <v>100695</v>
      </c>
      <c r="I40" s="181">
        <f t="shared" si="0"/>
        <v>123711</v>
      </c>
    </row>
    <row r="41" spans="1:9" ht="28.5">
      <c r="A41" s="32">
        <v>37</v>
      </c>
      <c r="B41" s="33" t="s">
        <v>63</v>
      </c>
      <c r="C41" s="138" t="s">
        <v>433</v>
      </c>
      <c r="D41" s="182" t="s">
        <v>62</v>
      </c>
      <c r="E41" s="179" t="s">
        <v>212</v>
      </c>
      <c r="F41" s="179" t="s">
        <v>155</v>
      </c>
      <c r="G41" s="181">
        <v>108792</v>
      </c>
      <c r="H41" s="181">
        <v>475966</v>
      </c>
      <c r="I41" s="181">
        <f t="shared" si="0"/>
        <v>584758</v>
      </c>
    </row>
    <row r="42" spans="1:9" ht="18.75">
      <c r="A42" s="32">
        <v>38</v>
      </c>
      <c r="B42" s="33" t="s">
        <v>61</v>
      </c>
      <c r="C42" s="138" t="s">
        <v>434</v>
      </c>
      <c r="D42" s="182" t="s">
        <v>213</v>
      </c>
      <c r="E42" s="183" t="s">
        <v>214</v>
      </c>
      <c r="F42" s="183" t="s">
        <v>149</v>
      </c>
      <c r="G42" s="181">
        <v>23016</v>
      </c>
      <c r="H42" s="181">
        <v>100695</v>
      </c>
      <c r="I42" s="181">
        <f t="shared" si="0"/>
        <v>123711</v>
      </c>
    </row>
    <row r="43" spans="1:9" ht="28.5">
      <c r="A43" s="32">
        <v>39</v>
      </c>
      <c r="B43" s="33" t="s">
        <v>60</v>
      </c>
      <c r="C43" s="138" t="s">
        <v>435</v>
      </c>
      <c r="D43" s="182" t="s">
        <v>59</v>
      </c>
      <c r="E43" s="179" t="s">
        <v>215</v>
      </c>
      <c r="F43" s="179" t="s">
        <v>163</v>
      </c>
      <c r="G43" s="181">
        <v>23016</v>
      </c>
      <c r="H43" s="181">
        <v>100695</v>
      </c>
      <c r="I43" s="181">
        <f t="shared" si="0"/>
        <v>123711</v>
      </c>
    </row>
    <row r="44" spans="1:9" ht="18.75">
      <c r="A44" s="32">
        <v>40</v>
      </c>
      <c r="B44" s="33" t="s">
        <v>121</v>
      </c>
      <c r="C44" s="138" t="s">
        <v>436</v>
      </c>
      <c r="D44" s="182" t="s">
        <v>216</v>
      </c>
      <c r="E44" s="183" t="s">
        <v>217</v>
      </c>
      <c r="F44" s="183" t="s">
        <v>178</v>
      </c>
      <c r="G44" s="181">
        <v>76801</v>
      </c>
      <c r="H44" s="181">
        <v>336004</v>
      </c>
      <c r="I44" s="181">
        <f t="shared" si="0"/>
        <v>412805</v>
      </c>
    </row>
    <row r="45" spans="1:9" ht="28.5">
      <c r="A45" s="32">
        <v>41</v>
      </c>
      <c r="B45" s="33" t="s">
        <v>58</v>
      </c>
      <c r="C45" s="138" t="s">
        <v>437</v>
      </c>
      <c r="D45" s="182" t="s">
        <v>57</v>
      </c>
      <c r="E45" s="179" t="s">
        <v>218</v>
      </c>
      <c r="F45" s="179" t="s">
        <v>137</v>
      </c>
      <c r="G45" s="181">
        <v>46983</v>
      </c>
      <c r="H45" s="181">
        <v>205551</v>
      </c>
      <c r="I45" s="181">
        <f t="shared" si="0"/>
        <v>252534</v>
      </c>
    </row>
    <row r="46" spans="1:9" ht="37.5">
      <c r="A46" s="32">
        <v>42</v>
      </c>
      <c r="B46" s="33" t="s">
        <v>122</v>
      </c>
      <c r="C46" s="138" t="s">
        <v>438</v>
      </c>
      <c r="D46" s="186" t="s">
        <v>219</v>
      </c>
      <c r="E46" s="183" t="s">
        <v>220</v>
      </c>
      <c r="F46" s="183" t="s">
        <v>149</v>
      </c>
      <c r="G46" s="181">
        <v>80172</v>
      </c>
      <c r="H46" s="181">
        <v>350753</v>
      </c>
      <c r="I46" s="181">
        <f t="shared" si="0"/>
        <v>430925</v>
      </c>
    </row>
    <row r="47" spans="1:9" ht="28.5">
      <c r="A47" s="32">
        <v>43</v>
      </c>
      <c r="B47" s="33" t="s">
        <v>56</v>
      </c>
      <c r="C47" s="138" t="s">
        <v>439</v>
      </c>
      <c r="D47" s="182" t="s">
        <v>55</v>
      </c>
      <c r="E47" s="179" t="s">
        <v>221</v>
      </c>
      <c r="F47" s="179" t="s">
        <v>155</v>
      </c>
      <c r="G47" s="181">
        <v>94493</v>
      </c>
      <c r="H47" s="181">
        <v>413407</v>
      </c>
      <c r="I47" s="181">
        <f t="shared" si="0"/>
        <v>507900</v>
      </c>
    </row>
    <row r="48" spans="1:9" ht="28.5">
      <c r="A48" s="32">
        <v>44</v>
      </c>
      <c r="B48" s="33" t="s">
        <v>54</v>
      </c>
      <c r="C48" s="138" t="s">
        <v>440</v>
      </c>
      <c r="D48" s="182" t="s">
        <v>222</v>
      </c>
      <c r="E48" s="183" t="s">
        <v>223</v>
      </c>
      <c r="F48" s="183" t="s">
        <v>224</v>
      </c>
      <c r="G48" s="181">
        <v>23016</v>
      </c>
      <c r="H48" s="181">
        <v>100695</v>
      </c>
      <c r="I48" s="181">
        <f t="shared" si="0"/>
        <v>123711</v>
      </c>
    </row>
    <row r="49" spans="1:9" ht="28.5">
      <c r="A49" s="32">
        <v>45</v>
      </c>
      <c r="B49" s="33" t="s">
        <v>53</v>
      </c>
      <c r="C49" s="138" t="s">
        <v>441</v>
      </c>
      <c r="D49" s="182" t="s">
        <v>52</v>
      </c>
      <c r="E49" s="179" t="s">
        <v>225</v>
      </c>
      <c r="F49" s="179" t="s">
        <v>137</v>
      </c>
      <c r="G49" s="181">
        <v>62272</v>
      </c>
      <c r="H49" s="181">
        <v>272439</v>
      </c>
      <c r="I49" s="181">
        <f t="shared" si="0"/>
        <v>334711</v>
      </c>
    </row>
    <row r="50" spans="1:9" ht="28.5">
      <c r="A50" s="32">
        <v>46</v>
      </c>
      <c r="B50" s="33" t="s">
        <v>469</v>
      </c>
      <c r="C50" s="138" t="s">
        <v>442</v>
      </c>
      <c r="D50" s="182" t="s">
        <v>226</v>
      </c>
      <c r="E50" s="191" t="s">
        <v>227</v>
      </c>
      <c r="F50" s="183" t="s">
        <v>228</v>
      </c>
      <c r="G50" s="181">
        <v>118019</v>
      </c>
      <c r="H50" s="181">
        <v>516336</v>
      </c>
      <c r="I50" s="181">
        <f t="shared" si="0"/>
        <v>634355</v>
      </c>
    </row>
    <row r="51" spans="1:9" ht="28.5">
      <c r="A51" s="32">
        <v>47</v>
      </c>
      <c r="B51" s="33" t="s">
        <v>51</v>
      </c>
      <c r="C51" s="138" t="s">
        <v>443</v>
      </c>
      <c r="D51" s="182" t="s">
        <v>50</v>
      </c>
      <c r="E51" s="179" t="s">
        <v>229</v>
      </c>
      <c r="F51" s="179" t="s">
        <v>139</v>
      </c>
      <c r="G51" s="181">
        <v>91965</v>
      </c>
      <c r="H51" s="181">
        <v>402346</v>
      </c>
      <c r="I51" s="181">
        <f t="shared" si="0"/>
        <v>494311</v>
      </c>
    </row>
    <row r="52" spans="1:9" ht="18.75" customHeight="1">
      <c r="A52" s="492">
        <v>48</v>
      </c>
      <c r="B52" s="488" t="s">
        <v>300</v>
      </c>
      <c r="C52" s="490" t="s">
        <v>444</v>
      </c>
      <c r="D52" s="474" t="s">
        <v>299</v>
      </c>
      <c r="E52" s="191" t="s">
        <v>231</v>
      </c>
      <c r="F52" s="191" t="s">
        <v>178</v>
      </c>
      <c r="G52" s="181">
        <v>84062</v>
      </c>
      <c r="H52" s="181">
        <v>367775</v>
      </c>
      <c r="I52" s="181">
        <f t="shared" si="0"/>
        <v>451837</v>
      </c>
    </row>
    <row r="53" spans="1:9" ht="18.75" customHeight="1">
      <c r="A53" s="492"/>
      <c r="B53" s="489"/>
      <c r="C53" s="491"/>
      <c r="D53" s="475"/>
      <c r="E53" s="191" t="s">
        <v>232</v>
      </c>
      <c r="F53" s="191" t="s">
        <v>178</v>
      </c>
      <c r="G53" s="181">
        <v>28021</v>
      </c>
      <c r="H53" s="181">
        <v>122591</v>
      </c>
      <c r="I53" s="181">
        <f t="shared" si="0"/>
        <v>150612</v>
      </c>
    </row>
    <row r="54" spans="1:9" ht="28.5">
      <c r="A54" s="32">
        <v>49</v>
      </c>
      <c r="B54" s="33" t="s">
        <v>49</v>
      </c>
      <c r="C54" s="138" t="s">
        <v>445</v>
      </c>
      <c r="D54" s="182" t="s">
        <v>48</v>
      </c>
      <c r="E54" s="179" t="s">
        <v>233</v>
      </c>
      <c r="F54" s="179" t="s">
        <v>234</v>
      </c>
      <c r="G54" s="181">
        <v>109124</v>
      </c>
      <c r="H54" s="181">
        <v>477420</v>
      </c>
      <c r="I54" s="181">
        <f t="shared" si="0"/>
        <v>586544</v>
      </c>
    </row>
    <row r="55" spans="1:9" ht="28.5">
      <c r="A55" s="32">
        <v>50</v>
      </c>
      <c r="B55" s="33" t="s">
        <v>47</v>
      </c>
      <c r="C55" s="138" t="s">
        <v>446</v>
      </c>
      <c r="D55" s="182" t="s">
        <v>235</v>
      </c>
      <c r="E55" s="183" t="s">
        <v>236</v>
      </c>
      <c r="F55" s="183" t="s">
        <v>237</v>
      </c>
      <c r="G55" s="181">
        <v>97315</v>
      </c>
      <c r="H55" s="181">
        <v>425756</v>
      </c>
      <c r="I55" s="181">
        <f t="shared" si="0"/>
        <v>523071</v>
      </c>
    </row>
    <row r="56" spans="1:9" ht="28.5">
      <c r="A56" s="32">
        <v>51</v>
      </c>
      <c r="B56" s="33" t="s">
        <v>471</v>
      </c>
      <c r="C56" s="138" t="s">
        <v>447</v>
      </c>
      <c r="D56" s="182" t="s">
        <v>238</v>
      </c>
      <c r="E56" s="187" t="s">
        <v>239</v>
      </c>
      <c r="F56" s="179" t="s">
        <v>171</v>
      </c>
      <c r="G56" s="181">
        <v>140423</v>
      </c>
      <c r="H56" s="181">
        <v>614353</v>
      </c>
      <c r="I56" s="181">
        <f t="shared" si="0"/>
        <v>754776</v>
      </c>
    </row>
    <row r="57" spans="1:9" ht="28.5">
      <c r="A57" s="32">
        <v>52</v>
      </c>
      <c r="B57" s="33" t="s">
        <v>46</v>
      </c>
      <c r="C57" s="138" t="s">
        <v>448</v>
      </c>
      <c r="D57" s="182" t="s">
        <v>45</v>
      </c>
      <c r="E57" s="183" t="s">
        <v>240</v>
      </c>
      <c r="F57" s="183" t="s">
        <v>241</v>
      </c>
      <c r="G57" s="181">
        <v>24253</v>
      </c>
      <c r="H57" s="181">
        <v>106109</v>
      </c>
      <c r="I57" s="181">
        <f t="shared" si="0"/>
        <v>130362</v>
      </c>
    </row>
    <row r="58" spans="1:9" ht="28.5">
      <c r="A58" s="32">
        <v>53</v>
      </c>
      <c r="B58" s="33" t="s">
        <v>44</v>
      </c>
      <c r="C58" s="138" t="s">
        <v>449</v>
      </c>
      <c r="D58" s="182" t="s">
        <v>242</v>
      </c>
      <c r="E58" s="179" t="s">
        <v>243</v>
      </c>
      <c r="F58" s="179" t="s">
        <v>244</v>
      </c>
      <c r="G58" s="181">
        <v>68863</v>
      </c>
      <c r="H58" s="181">
        <v>301277</v>
      </c>
      <c r="I58" s="181">
        <f t="shared" si="0"/>
        <v>370140</v>
      </c>
    </row>
    <row r="59" spans="1:9" ht="28.5">
      <c r="A59" s="32">
        <v>54</v>
      </c>
      <c r="B59" s="33" t="s">
        <v>43</v>
      </c>
      <c r="C59" s="138" t="s">
        <v>450</v>
      </c>
      <c r="D59" s="182" t="s">
        <v>42</v>
      </c>
      <c r="E59" s="192" t="s">
        <v>245</v>
      </c>
      <c r="F59" s="192" t="s">
        <v>135</v>
      </c>
      <c r="G59" s="181">
        <v>23016</v>
      </c>
      <c r="H59" s="181">
        <v>100695</v>
      </c>
      <c r="I59" s="181">
        <f t="shared" si="0"/>
        <v>123711</v>
      </c>
    </row>
    <row r="60" spans="1:9" ht="28.5" customHeight="1">
      <c r="A60" s="492">
        <v>55</v>
      </c>
      <c r="B60" s="488" t="s">
        <v>394</v>
      </c>
      <c r="C60" s="490" t="s">
        <v>451</v>
      </c>
      <c r="D60" s="474" t="s">
        <v>393</v>
      </c>
      <c r="E60" s="187" t="s">
        <v>247</v>
      </c>
      <c r="F60" s="187" t="s">
        <v>137</v>
      </c>
      <c r="G60" s="181">
        <v>11508</v>
      </c>
      <c r="H60" s="181">
        <v>50348</v>
      </c>
      <c r="I60" s="181">
        <f t="shared" si="0"/>
        <v>61856</v>
      </c>
    </row>
    <row r="61" spans="1:9" ht="28.5">
      <c r="A61" s="492"/>
      <c r="B61" s="489"/>
      <c r="C61" s="491"/>
      <c r="D61" s="475"/>
      <c r="E61" s="187" t="s">
        <v>248</v>
      </c>
      <c r="F61" s="187" t="s">
        <v>137</v>
      </c>
      <c r="G61" s="181">
        <v>11508</v>
      </c>
      <c r="H61" s="181">
        <v>50347</v>
      </c>
      <c r="I61" s="181">
        <f t="shared" si="0"/>
        <v>61855</v>
      </c>
    </row>
    <row r="62" spans="1:9" ht="18.75" customHeight="1">
      <c r="A62" s="492">
        <v>56</v>
      </c>
      <c r="B62" s="488" t="s">
        <v>395</v>
      </c>
      <c r="C62" s="490" t="s">
        <v>452</v>
      </c>
      <c r="D62" s="474" t="s">
        <v>396</v>
      </c>
      <c r="E62" s="179" t="s">
        <v>250</v>
      </c>
      <c r="F62" s="179" t="s">
        <v>137</v>
      </c>
      <c r="G62" s="181">
        <v>11508</v>
      </c>
      <c r="H62" s="181">
        <v>50348</v>
      </c>
      <c r="I62" s="181">
        <f t="shared" si="0"/>
        <v>61856</v>
      </c>
    </row>
    <row r="63" spans="1:9" ht="18.75" customHeight="1">
      <c r="A63" s="492"/>
      <c r="B63" s="489"/>
      <c r="C63" s="491"/>
      <c r="D63" s="475"/>
      <c r="E63" s="179" t="s">
        <v>251</v>
      </c>
      <c r="F63" s="179" t="s">
        <v>137</v>
      </c>
      <c r="G63" s="181">
        <v>11508</v>
      </c>
      <c r="H63" s="181">
        <v>50347</v>
      </c>
      <c r="I63" s="181">
        <f t="shared" si="0"/>
        <v>61855</v>
      </c>
    </row>
    <row r="64" spans="1:9" ht="28.5" customHeight="1">
      <c r="A64" s="32">
        <v>57</v>
      </c>
      <c r="B64" s="33" t="s">
        <v>123</v>
      </c>
      <c r="C64" s="138" t="s">
        <v>453</v>
      </c>
      <c r="D64" s="182" t="s">
        <v>252</v>
      </c>
      <c r="E64" s="179" t="s">
        <v>253</v>
      </c>
      <c r="F64" s="179" t="s">
        <v>254</v>
      </c>
      <c r="G64" s="181">
        <v>57704</v>
      </c>
      <c r="H64" s="181">
        <v>252454</v>
      </c>
      <c r="I64" s="181">
        <f t="shared" si="0"/>
        <v>310158</v>
      </c>
    </row>
    <row r="65" spans="1:9" ht="28.5">
      <c r="A65" s="32">
        <v>58</v>
      </c>
      <c r="B65" s="33" t="s">
        <v>41</v>
      </c>
      <c r="C65" s="138" t="s">
        <v>454</v>
      </c>
      <c r="D65" s="182" t="s">
        <v>40</v>
      </c>
      <c r="E65" s="183" t="s">
        <v>255</v>
      </c>
      <c r="F65" s="183" t="s">
        <v>256</v>
      </c>
      <c r="G65" s="181">
        <v>25358</v>
      </c>
      <c r="H65" s="181">
        <v>110943</v>
      </c>
      <c r="I65" s="181">
        <f t="shared" si="0"/>
        <v>136301</v>
      </c>
    </row>
    <row r="66" spans="1:9" ht="28.5">
      <c r="A66" s="32">
        <v>59</v>
      </c>
      <c r="B66" s="33" t="s">
        <v>124</v>
      </c>
      <c r="C66" s="138" t="s">
        <v>455</v>
      </c>
      <c r="D66" s="182" t="s">
        <v>257</v>
      </c>
      <c r="E66" s="179" t="s">
        <v>258</v>
      </c>
      <c r="F66" s="179" t="s">
        <v>259</v>
      </c>
      <c r="G66" s="181">
        <v>35063</v>
      </c>
      <c r="H66" s="181">
        <v>153401</v>
      </c>
      <c r="I66" s="181">
        <f t="shared" si="0"/>
        <v>188464</v>
      </c>
    </row>
    <row r="67" spans="1:9" ht="28.5">
      <c r="A67" s="32">
        <v>60</v>
      </c>
      <c r="B67" s="33" t="s">
        <v>39</v>
      </c>
      <c r="C67" s="138" t="s">
        <v>456</v>
      </c>
      <c r="D67" s="182" t="s">
        <v>38</v>
      </c>
      <c r="E67" s="179" t="s">
        <v>260</v>
      </c>
      <c r="F67" s="179" t="s">
        <v>261</v>
      </c>
      <c r="G67" s="181">
        <v>25318</v>
      </c>
      <c r="H67" s="181">
        <v>110764</v>
      </c>
      <c r="I67" s="181">
        <f t="shared" si="0"/>
        <v>136082</v>
      </c>
    </row>
    <row r="68" spans="1:9" ht="28.5">
      <c r="A68" s="32">
        <v>61</v>
      </c>
      <c r="B68" s="33" t="s">
        <v>125</v>
      </c>
      <c r="C68" s="138" t="s">
        <v>457</v>
      </c>
      <c r="D68" s="182" t="s">
        <v>37</v>
      </c>
      <c r="E68" s="193" t="s">
        <v>262</v>
      </c>
      <c r="F68" s="193" t="s">
        <v>263</v>
      </c>
      <c r="G68" s="181">
        <v>38962</v>
      </c>
      <c r="H68" s="181">
        <v>170460</v>
      </c>
      <c r="I68" s="181">
        <f t="shared" si="0"/>
        <v>209422</v>
      </c>
    </row>
    <row r="69" spans="1:9" ht="28.5">
      <c r="A69" s="32">
        <v>62</v>
      </c>
      <c r="B69" s="33" t="s">
        <v>36</v>
      </c>
      <c r="C69" s="138" t="s">
        <v>458</v>
      </c>
      <c r="D69" s="182" t="s">
        <v>35</v>
      </c>
      <c r="E69" s="179" t="s">
        <v>264</v>
      </c>
      <c r="F69" s="179" t="s">
        <v>265</v>
      </c>
      <c r="G69" s="181">
        <v>48792</v>
      </c>
      <c r="H69" s="181">
        <v>213466</v>
      </c>
      <c r="I69" s="181">
        <f t="shared" si="0"/>
        <v>262258</v>
      </c>
    </row>
    <row r="70" spans="1:9" ht="28.5">
      <c r="A70" s="32">
        <v>63</v>
      </c>
      <c r="B70" s="33" t="s">
        <v>34</v>
      </c>
      <c r="C70" s="138" t="s">
        <v>459</v>
      </c>
      <c r="D70" s="182" t="s">
        <v>33</v>
      </c>
      <c r="E70" s="183" t="s">
        <v>266</v>
      </c>
      <c r="F70" s="183" t="s">
        <v>155</v>
      </c>
      <c r="G70" s="181">
        <v>65900</v>
      </c>
      <c r="H70" s="181">
        <v>288311</v>
      </c>
      <c r="I70" s="181">
        <f t="shared" si="0"/>
        <v>354211</v>
      </c>
    </row>
    <row r="71" spans="1:9" ht="28.5">
      <c r="A71" s="32">
        <v>64</v>
      </c>
      <c r="B71" s="33" t="s">
        <v>32</v>
      </c>
      <c r="C71" s="138" t="s">
        <v>460</v>
      </c>
      <c r="D71" s="182" t="s">
        <v>267</v>
      </c>
      <c r="E71" s="179" t="s">
        <v>268</v>
      </c>
      <c r="F71" s="179" t="s">
        <v>178</v>
      </c>
      <c r="G71" s="181">
        <v>58634</v>
      </c>
      <c r="H71" s="181">
        <v>256524</v>
      </c>
      <c r="I71" s="181">
        <f t="shared" si="0"/>
        <v>315158</v>
      </c>
    </row>
    <row r="72" spans="1:9" ht="28.5">
      <c r="A72" s="32">
        <v>65</v>
      </c>
      <c r="B72" s="33" t="s">
        <v>31</v>
      </c>
      <c r="C72" s="138" t="s">
        <v>461</v>
      </c>
      <c r="D72" s="182" t="s">
        <v>30</v>
      </c>
      <c r="E72" s="183" t="s">
        <v>269</v>
      </c>
      <c r="F72" s="183" t="s">
        <v>270</v>
      </c>
      <c r="G72" s="181">
        <v>148502</v>
      </c>
      <c r="H72" s="181">
        <v>649700</v>
      </c>
      <c r="I72" s="181">
        <f t="shared" si="0"/>
        <v>798202</v>
      </c>
    </row>
    <row r="73" spans="1:9" ht="28.5">
      <c r="A73" s="32">
        <v>66</v>
      </c>
      <c r="B73" s="33" t="s">
        <v>470</v>
      </c>
      <c r="C73" s="138" t="s">
        <v>462</v>
      </c>
      <c r="D73" s="182" t="s">
        <v>29</v>
      </c>
      <c r="E73" s="179" t="s">
        <v>271</v>
      </c>
      <c r="F73" s="179" t="s">
        <v>272</v>
      </c>
      <c r="G73" s="181">
        <v>90264</v>
      </c>
      <c r="H73" s="181">
        <v>394906</v>
      </c>
      <c r="I73" s="181">
        <f t="shared" ref="I73:I78" si="1">SUM(G73:H73)</f>
        <v>485170</v>
      </c>
    </row>
    <row r="74" spans="1:9" ht="28.5">
      <c r="A74" s="32">
        <v>67</v>
      </c>
      <c r="B74" s="33" t="s">
        <v>28</v>
      </c>
      <c r="C74" s="138" t="s">
        <v>463</v>
      </c>
      <c r="D74" s="182" t="s">
        <v>27</v>
      </c>
      <c r="E74" s="183" t="s">
        <v>273</v>
      </c>
      <c r="F74" s="183" t="s">
        <v>139</v>
      </c>
      <c r="G74" s="181">
        <v>43590</v>
      </c>
      <c r="H74" s="181">
        <v>190707</v>
      </c>
      <c r="I74" s="181">
        <f t="shared" si="1"/>
        <v>234297</v>
      </c>
    </row>
    <row r="75" spans="1:9" ht="28.5">
      <c r="A75" s="32">
        <v>68</v>
      </c>
      <c r="B75" s="33" t="s">
        <v>26</v>
      </c>
      <c r="C75" s="138" t="s">
        <v>464</v>
      </c>
      <c r="D75" s="182" t="s">
        <v>25</v>
      </c>
      <c r="E75" s="179" t="s">
        <v>274</v>
      </c>
      <c r="F75" s="179" t="s">
        <v>270</v>
      </c>
      <c r="G75" s="181">
        <v>23016</v>
      </c>
      <c r="H75" s="181">
        <v>100695</v>
      </c>
      <c r="I75" s="181">
        <f t="shared" si="1"/>
        <v>123711</v>
      </c>
    </row>
    <row r="76" spans="1:9" ht="28.5">
      <c r="A76" s="32">
        <v>69</v>
      </c>
      <c r="B76" s="33" t="s">
        <v>24</v>
      </c>
      <c r="C76" s="138" t="s">
        <v>465</v>
      </c>
      <c r="D76" s="182" t="s">
        <v>23</v>
      </c>
      <c r="E76" s="183" t="s">
        <v>275</v>
      </c>
      <c r="F76" s="183" t="s">
        <v>185</v>
      </c>
      <c r="G76" s="181">
        <v>23016</v>
      </c>
      <c r="H76" s="181">
        <v>100695</v>
      </c>
      <c r="I76" s="181">
        <f t="shared" si="1"/>
        <v>123711</v>
      </c>
    </row>
    <row r="77" spans="1:9" ht="28.5">
      <c r="A77" s="32">
        <v>70</v>
      </c>
      <c r="B77" s="33" t="s">
        <v>22</v>
      </c>
      <c r="C77" s="138" t="s">
        <v>466</v>
      </c>
      <c r="D77" s="182" t="s">
        <v>276</v>
      </c>
      <c r="E77" s="179" t="s">
        <v>277</v>
      </c>
      <c r="F77" s="179" t="s">
        <v>278</v>
      </c>
      <c r="G77" s="181">
        <v>82168</v>
      </c>
      <c r="H77" s="181">
        <v>359486</v>
      </c>
      <c r="I77" s="181">
        <f t="shared" si="1"/>
        <v>441654</v>
      </c>
    </row>
    <row r="78" spans="1:9" ht="28.5" customHeight="1">
      <c r="A78" s="32">
        <v>71</v>
      </c>
      <c r="B78" s="33" t="s">
        <v>21</v>
      </c>
      <c r="C78" s="138" t="s">
        <v>467</v>
      </c>
      <c r="D78" s="182" t="s">
        <v>279</v>
      </c>
      <c r="E78" s="183" t="s">
        <v>280</v>
      </c>
      <c r="F78" s="183" t="s">
        <v>281</v>
      </c>
      <c r="G78" s="181">
        <v>39403</v>
      </c>
      <c r="H78" s="181">
        <v>172394</v>
      </c>
      <c r="I78" s="181">
        <f t="shared" si="1"/>
        <v>211797</v>
      </c>
    </row>
    <row r="81" spans="2:15">
      <c r="G81" s="194">
        <f>SUM(G2:G78)</f>
        <v>4857132</v>
      </c>
      <c r="H81" s="195">
        <f>SUM(H2:H78)</f>
        <v>21250000</v>
      </c>
      <c r="I81" s="195">
        <f>SUM(I2:I78)</f>
        <v>26107132</v>
      </c>
    </row>
    <row r="82" spans="2:15" ht="15.75" thickBot="1">
      <c r="G82" s="194"/>
      <c r="H82" s="195"/>
      <c r="I82" s="195"/>
    </row>
    <row r="83" spans="2:15" ht="18.75">
      <c r="B83" s="213"/>
      <c r="C83" s="214"/>
      <c r="D83" s="196" t="s">
        <v>282</v>
      </c>
      <c r="G83" s="197"/>
      <c r="H83" s="198"/>
      <c r="I83" s="198"/>
    </row>
    <row r="84" spans="2:15" ht="18.75">
      <c r="B84" s="199"/>
      <c r="C84" s="215"/>
      <c r="D84" s="199" t="s">
        <v>283</v>
      </c>
      <c r="E84" s="200"/>
      <c r="F84" s="200"/>
      <c r="G84" s="476" t="s">
        <v>284</v>
      </c>
      <c r="H84" s="477"/>
      <c r="I84" s="478"/>
      <c r="J84" s="197"/>
      <c r="K84" s="197"/>
      <c r="L84" s="197"/>
      <c r="M84" s="197"/>
      <c r="N84" s="197"/>
    </row>
    <row r="85" spans="2:15" ht="54" customHeight="1">
      <c r="B85" s="201"/>
      <c r="C85" s="216"/>
      <c r="D85" s="199" t="s">
        <v>285</v>
      </c>
      <c r="E85" s="201"/>
      <c r="F85" s="201"/>
      <c r="G85" s="479" t="s">
        <v>286</v>
      </c>
      <c r="H85" s="480"/>
      <c r="I85" s="481"/>
      <c r="J85" s="202"/>
      <c r="K85" s="197"/>
      <c r="L85" s="197"/>
      <c r="M85" s="197"/>
      <c r="N85" s="197"/>
    </row>
    <row r="86" spans="2:15" ht="18.75">
      <c r="B86" s="199"/>
      <c r="C86" s="215"/>
      <c r="D86" s="199" t="s">
        <v>191</v>
      </c>
      <c r="E86" s="199"/>
      <c r="F86" s="203"/>
      <c r="G86" s="482" t="s">
        <v>287</v>
      </c>
      <c r="H86" s="483"/>
      <c r="I86" s="484"/>
      <c r="J86" s="197"/>
      <c r="K86" s="197"/>
      <c r="L86" s="197"/>
      <c r="M86" s="197"/>
      <c r="N86" s="197"/>
    </row>
    <row r="87" spans="2:15" ht="18.75">
      <c r="B87" s="203"/>
      <c r="C87" s="217"/>
      <c r="D87" s="199" t="s">
        <v>209</v>
      </c>
      <c r="E87" s="203"/>
      <c r="F87" s="203"/>
      <c r="G87" s="485" t="s">
        <v>288</v>
      </c>
      <c r="H87" s="486"/>
      <c r="I87" s="487"/>
      <c r="J87" s="197"/>
      <c r="K87" s="197"/>
      <c r="L87" s="197"/>
      <c r="M87" s="197"/>
      <c r="N87" s="197"/>
    </row>
    <row r="88" spans="2:15" ht="18.75">
      <c r="B88" s="201"/>
      <c r="C88" s="216"/>
      <c r="D88" s="199" t="s">
        <v>289</v>
      </c>
      <c r="E88" s="201"/>
      <c r="F88" s="201"/>
      <c r="G88" s="485" t="s">
        <v>290</v>
      </c>
      <c r="H88" s="486"/>
      <c r="I88" s="487"/>
      <c r="J88" s="197"/>
      <c r="K88" s="197"/>
      <c r="L88" s="197"/>
      <c r="M88" s="197"/>
      <c r="N88" s="197"/>
    </row>
    <row r="89" spans="2:15" ht="39" customHeight="1">
      <c r="B89" s="201"/>
      <c r="C89" s="216"/>
      <c r="D89" s="199" t="s">
        <v>230</v>
      </c>
      <c r="E89" s="201"/>
      <c r="F89" s="201"/>
      <c r="G89" s="465" t="s">
        <v>291</v>
      </c>
      <c r="H89" s="466"/>
      <c r="I89" s="467"/>
      <c r="J89" s="204"/>
      <c r="K89" s="204"/>
      <c r="L89" s="204"/>
      <c r="M89" s="204"/>
      <c r="N89" s="197"/>
    </row>
    <row r="90" spans="2:15" ht="39" customHeight="1">
      <c r="B90" s="201"/>
      <c r="C90" s="216"/>
      <c r="D90" s="199" t="s">
        <v>249</v>
      </c>
      <c r="E90" s="201"/>
      <c r="F90" s="203"/>
      <c r="G90" s="465" t="s">
        <v>292</v>
      </c>
      <c r="H90" s="466"/>
      <c r="I90" s="467"/>
      <c r="J90" s="204"/>
      <c r="K90" s="204"/>
      <c r="L90" s="204"/>
      <c r="M90" s="197"/>
      <c r="N90" s="197"/>
    </row>
    <row r="91" spans="2:15" ht="18.75">
      <c r="B91" s="201"/>
      <c r="C91" s="216"/>
      <c r="D91" s="199" t="s">
        <v>238</v>
      </c>
      <c r="E91" s="201"/>
      <c r="F91" s="199"/>
      <c r="G91" s="468" t="s">
        <v>293</v>
      </c>
      <c r="H91" s="469"/>
      <c r="I91" s="470"/>
      <c r="J91" s="197"/>
      <c r="K91" s="197"/>
      <c r="L91" s="197"/>
      <c r="M91" s="197"/>
      <c r="N91" s="197"/>
    </row>
    <row r="92" spans="2:15" ht="38.25" customHeight="1">
      <c r="B92" s="199"/>
      <c r="C92" s="215"/>
      <c r="D92" s="199" t="s">
        <v>246</v>
      </c>
      <c r="E92" s="199"/>
      <c r="F92" s="205"/>
      <c r="G92" s="465" t="s">
        <v>294</v>
      </c>
      <c r="H92" s="466"/>
      <c r="I92" s="467"/>
      <c r="J92" s="197"/>
      <c r="K92" s="197"/>
      <c r="L92" s="197"/>
      <c r="M92" s="197"/>
      <c r="N92" s="197"/>
      <c r="O92" s="197"/>
    </row>
    <row r="93" spans="2:15" ht="18.75">
      <c r="E93" s="206"/>
      <c r="F93" s="206"/>
    </row>
  </sheetData>
  <sheetProtection password="EE8F" sheet="1" objects="1" scenarios="1" selectLockedCells="1" selectUnlockedCells="1"/>
  <mergeCells count="25">
    <mergeCell ref="B62:B63"/>
    <mergeCell ref="C60:C61"/>
    <mergeCell ref="C62:C63"/>
    <mergeCell ref="A18:A21"/>
    <mergeCell ref="A52:A53"/>
    <mergeCell ref="A60:A61"/>
    <mergeCell ref="A62:A63"/>
    <mergeCell ref="B18:B21"/>
    <mergeCell ref="C18:C21"/>
    <mergeCell ref="B52:B53"/>
    <mergeCell ref="C52:C53"/>
    <mergeCell ref="B60:B61"/>
    <mergeCell ref="G90:I90"/>
    <mergeCell ref="G91:I91"/>
    <mergeCell ref="G92:I92"/>
    <mergeCell ref="D18:D21"/>
    <mergeCell ref="D52:D53"/>
    <mergeCell ref="G84:I84"/>
    <mergeCell ref="G85:I85"/>
    <mergeCell ref="G86:I86"/>
    <mergeCell ref="G87:I87"/>
    <mergeCell ref="G88:I88"/>
    <mergeCell ref="G89:I89"/>
    <mergeCell ref="D60:D61"/>
    <mergeCell ref="D62:D63"/>
  </mergeCells>
  <hyperlinks>
    <hyperlink ref="E1" r:id="rId1" location="field_140-field_140|asc" display="https://aebg.knackhq.com/aebg - field_140-field_140|asc"/>
  </hyperlinks>
  <pageMargins left="0.7" right="0.7" top="0.75" bottom="0.75" header="0.3" footer="0.3"/>
  <pageSetup scale="70" orientation="landscape"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M97"/>
  <sheetViews>
    <sheetView workbookViewId="0">
      <pane ySplit="1" topLeftCell="A2" activePane="bottomLeft" state="frozen"/>
      <selection activeCell="B9" sqref="B9"/>
      <selection pane="bottomLeft" activeCell="C1" sqref="C1:G1048576"/>
    </sheetView>
  </sheetViews>
  <sheetFormatPr defaultColWidth="9.140625" defaultRowHeight="15"/>
  <cols>
    <col min="1" max="1" width="3.140625" style="32" customWidth="1"/>
    <col min="2" max="2" width="41.42578125" style="32" customWidth="1"/>
    <col min="3" max="3" width="39.7109375" style="32" hidden="1" customWidth="1"/>
    <col min="4" max="4" width="27" style="32" hidden="1" customWidth="1"/>
    <col min="5" max="5" width="15.140625" style="32" hidden="1" customWidth="1"/>
    <col min="6" max="6" width="20.140625" style="207" hidden="1" customWidth="1"/>
    <col min="7" max="7" width="16.140625" style="207" hidden="1" customWidth="1"/>
    <col min="8" max="16384" width="9.140625" style="32"/>
  </cols>
  <sheetData>
    <row r="1" spans="1:7" ht="75">
      <c r="B1" s="173" t="s">
        <v>128</v>
      </c>
      <c r="C1" s="174" t="s">
        <v>129</v>
      </c>
      <c r="D1" s="174" t="s">
        <v>130</v>
      </c>
      <c r="E1" s="175" t="s">
        <v>131</v>
      </c>
      <c r="F1" s="175" t="s">
        <v>132</v>
      </c>
      <c r="G1" s="176" t="s">
        <v>133</v>
      </c>
    </row>
    <row r="2" spans="1:7" ht="28.5">
      <c r="A2" s="32">
        <v>1</v>
      </c>
      <c r="B2" s="177" t="s">
        <v>108</v>
      </c>
      <c r="C2" s="178" t="s">
        <v>134</v>
      </c>
      <c r="D2" s="179" t="s">
        <v>135</v>
      </c>
      <c r="E2" s="180">
        <v>32581</v>
      </c>
      <c r="F2" s="180">
        <v>142544</v>
      </c>
      <c r="G2" s="181">
        <f>SUM(E2:F2)</f>
        <v>175125</v>
      </c>
    </row>
    <row r="3" spans="1:7" ht="28.5">
      <c r="A3" s="32">
        <v>2</v>
      </c>
      <c r="B3" s="182" t="s">
        <v>106</v>
      </c>
      <c r="C3" s="183" t="s">
        <v>136</v>
      </c>
      <c r="D3" s="184" t="s">
        <v>137</v>
      </c>
      <c r="E3" s="180">
        <v>46228</v>
      </c>
      <c r="F3" s="181">
        <v>202248</v>
      </c>
      <c r="G3" s="181">
        <f t="shared" ref="G3:G76" si="0">SUM(E3:F3)</f>
        <v>248476</v>
      </c>
    </row>
    <row r="4" spans="1:7" ht="18.75">
      <c r="A4" s="32">
        <v>3</v>
      </c>
      <c r="B4" s="182" t="s">
        <v>104</v>
      </c>
      <c r="C4" s="179" t="s">
        <v>138</v>
      </c>
      <c r="D4" s="185" t="s">
        <v>139</v>
      </c>
      <c r="E4" s="180">
        <v>23016</v>
      </c>
      <c r="F4" s="181">
        <v>100695</v>
      </c>
      <c r="G4" s="181">
        <f t="shared" si="0"/>
        <v>123711</v>
      </c>
    </row>
    <row r="5" spans="1:7" ht="28.5">
      <c r="A5" s="32">
        <v>4</v>
      </c>
      <c r="B5" s="182" t="s">
        <v>102</v>
      </c>
      <c r="C5" s="183" t="s">
        <v>140</v>
      </c>
      <c r="D5" s="183" t="s">
        <v>141</v>
      </c>
      <c r="E5" s="181">
        <v>27819</v>
      </c>
      <c r="F5" s="181">
        <v>121709</v>
      </c>
      <c r="G5" s="181">
        <f t="shared" si="0"/>
        <v>149528</v>
      </c>
    </row>
    <row r="6" spans="1:7" ht="18.75">
      <c r="A6" s="32">
        <v>5</v>
      </c>
      <c r="B6" s="186" t="s">
        <v>142</v>
      </c>
      <c r="C6" s="179" t="s">
        <v>143</v>
      </c>
      <c r="D6" s="179" t="s">
        <v>144</v>
      </c>
      <c r="E6" s="181">
        <v>31033</v>
      </c>
      <c r="F6" s="181">
        <v>135771</v>
      </c>
      <c r="G6" s="181">
        <f t="shared" si="0"/>
        <v>166804</v>
      </c>
    </row>
    <row r="7" spans="1:7" ht="28.5">
      <c r="A7" s="32">
        <v>6</v>
      </c>
      <c r="B7" s="182" t="s">
        <v>145</v>
      </c>
      <c r="C7" s="183" t="s">
        <v>146</v>
      </c>
      <c r="D7" s="183" t="s">
        <v>137</v>
      </c>
      <c r="E7" s="181">
        <v>52403</v>
      </c>
      <c r="F7" s="181">
        <v>229262</v>
      </c>
      <c r="G7" s="181">
        <f t="shared" si="0"/>
        <v>281665</v>
      </c>
    </row>
    <row r="8" spans="1:7" ht="37.5">
      <c r="A8" s="32">
        <v>7</v>
      </c>
      <c r="B8" s="186" t="s">
        <v>147</v>
      </c>
      <c r="C8" s="187" t="s">
        <v>148</v>
      </c>
      <c r="D8" s="179" t="s">
        <v>149</v>
      </c>
      <c r="E8" s="181">
        <v>65943</v>
      </c>
      <c r="F8" s="181">
        <v>288501</v>
      </c>
      <c r="G8" s="181">
        <f t="shared" si="0"/>
        <v>354444</v>
      </c>
    </row>
    <row r="9" spans="1:7" ht="28.5">
      <c r="A9" s="32">
        <v>8</v>
      </c>
      <c r="B9" s="182" t="s">
        <v>150</v>
      </c>
      <c r="C9" s="183" t="s">
        <v>151</v>
      </c>
      <c r="D9" s="183" t="s">
        <v>139</v>
      </c>
      <c r="E9" s="181">
        <v>100224</v>
      </c>
      <c r="F9" s="181">
        <v>438482</v>
      </c>
      <c r="G9" s="181">
        <f t="shared" si="0"/>
        <v>538706</v>
      </c>
    </row>
    <row r="10" spans="1:7" ht="18.75">
      <c r="A10" s="32">
        <v>9</v>
      </c>
      <c r="B10" s="182" t="s">
        <v>152</v>
      </c>
      <c r="C10" s="179" t="s">
        <v>153</v>
      </c>
      <c r="D10" s="179" t="s">
        <v>137</v>
      </c>
      <c r="E10" s="181">
        <v>23016</v>
      </c>
      <c r="F10" s="181">
        <v>100695</v>
      </c>
      <c r="G10" s="181">
        <f t="shared" si="0"/>
        <v>123711</v>
      </c>
    </row>
    <row r="11" spans="1:7" ht="18.75">
      <c r="A11" s="32">
        <v>10</v>
      </c>
      <c r="B11" s="182" t="s">
        <v>98</v>
      </c>
      <c r="C11" s="183" t="s">
        <v>154</v>
      </c>
      <c r="D11" s="183" t="s">
        <v>155</v>
      </c>
      <c r="E11" s="181">
        <v>70072</v>
      </c>
      <c r="F11" s="181">
        <v>306570</v>
      </c>
      <c r="G11" s="181">
        <f t="shared" si="0"/>
        <v>376642</v>
      </c>
    </row>
    <row r="12" spans="1:7" ht="18.75">
      <c r="A12" s="32">
        <v>11</v>
      </c>
      <c r="B12" s="182" t="s">
        <v>156</v>
      </c>
      <c r="C12" s="179" t="s">
        <v>157</v>
      </c>
      <c r="D12" s="179" t="s">
        <v>137</v>
      </c>
      <c r="E12" s="181">
        <v>47240</v>
      </c>
      <c r="F12" s="181">
        <v>206675</v>
      </c>
      <c r="G12" s="181">
        <f t="shared" si="0"/>
        <v>253915</v>
      </c>
    </row>
    <row r="13" spans="1:7" ht="28.5">
      <c r="A13" s="32">
        <v>12</v>
      </c>
      <c r="B13" s="182" t="s">
        <v>97</v>
      </c>
      <c r="C13" s="183" t="s">
        <v>158</v>
      </c>
      <c r="D13" s="183" t="s">
        <v>159</v>
      </c>
      <c r="E13" s="181">
        <v>97615</v>
      </c>
      <c r="F13" s="181">
        <v>427067</v>
      </c>
      <c r="G13" s="181">
        <f t="shared" si="0"/>
        <v>524682</v>
      </c>
    </row>
    <row r="14" spans="1:7" ht="37.5">
      <c r="A14" s="32">
        <v>13</v>
      </c>
      <c r="B14" s="186" t="s">
        <v>160</v>
      </c>
      <c r="C14" s="178" t="s">
        <v>161</v>
      </c>
      <c r="D14" s="178" t="s">
        <v>139</v>
      </c>
      <c r="E14" s="181">
        <v>23016</v>
      </c>
      <c r="F14" s="181">
        <v>100695</v>
      </c>
      <c r="G14" s="181">
        <f t="shared" si="0"/>
        <v>123711</v>
      </c>
    </row>
    <row r="15" spans="1:7" ht="18.75">
      <c r="A15" s="32">
        <v>14</v>
      </c>
      <c r="B15" s="182" t="s">
        <v>94</v>
      </c>
      <c r="C15" s="183" t="s">
        <v>162</v>
      </c>
      <c r="D15" s="183" t="s">
        <v>163</v>
      </c>
      <c r="E15" s="181">
        <v>63401</v>
      </c>
      <c r="F15" s="181">
        <v>277379</v>
      </c>
      <c r="G15" s="181">
        <f t="shared" si="0"/>
        <v>340780</v>
      </c>
    </row>
    <row r="16" spans="1:7" ht="28.5">
      <c r="A16" s="32">
        <v>15</v>
      </c>
      <c r="B16" s="182" t="s">
        <v>164</v>
      </c>
      <c r="C16" s="179" t="s">
        <v>165</v>
      </c>
      <c r="D16" s="179" t="s">
        <v>137</v>
      </c>
      <c r="E16" s="181">
        <v>67982</v>
      </c>
      <c r="F16" s="181">
        <v>297422</v>
      </c>
      <c r="G16" s="181">
        <f t="shared" si="0"/>
        <v>365404</v>
      </c>
    </row>
    <row r="17" spans="1:7" ht="28.5">
      <c r="A17" s="32">
        <v>16</v>
      </c>
      <c r="B17" s="182" t="s">
        <v>91</v>
      </c>
      <c r="C17" s="183" t="s">
        <v>166</v>
      </c>
      <c r="D17" s="183" t="s">
        <v>167</v>
      </c>
      <c r="E17" s="181">
        <v>23016</v>
      </c>
      <c r="F17" s="181">
        <v>100695</v>
      </c>
      <c r="G17" s="181">
        <f t="shared" si="0"/>
        <v>123711</v>
      </c>
    </row>
    <row r="18" spans="1:7" s="188" customFormat="1" ht="28.5">
      <c r="A18" s="32"/>
      <c r="B18" s="182" t="s">
        <v>168</v>
      </c>
      <c r="C18" s="187" t="s">
        <v>169</v>
      </c>
      <c r="D18" s="187"/>
      <c r="E18" s="181"/>
      <c r="F18" s="181"/>
      <c r="G18" s="181">
        <f t="shared" si="0"/>
        <v>0</v>
      </c>
    </row>
    <row r="19" spans="1:7" ht="18.75">
      <c r="A19" s="32">
        <v>17</v>
      </c>
      <c r="B19" s="189"/>
      <c r="C19" s="190" t="s">
        <v>170</v>
      </c>
      <c r="D19" s="187" t="s">
        <v>171</v>
      </c>
      <c r="E19" s="181">
        <v>12228</v>
      </c>
      <c r="F19" s="181">
        <v>53493</v>
      </c>
      <c r="G19" s="181">
        <f t="shared" si="0"/>
        <v>65721</v>
      </c>
    </row>
    <row r="20" spans="1:7" ht="18.75">
      <c r="A20" s="32">
        <v>18</v>
      </c>
      <c r="B20" s="189"/>
      <c r="C20" s="190" t="s">
        <v>172</v>
      </c>
      <c r="D20" s="187" t="s">
        <v>171</v>
      </c>
      <c r="E20" s="181">
        <v>6113</v>
      </c>
      <c r="F20" s="181">
        <v>26746</v>
      </c>
      <c r="G20" s="181">
        <f t="shared" si="0"/>
        <v>32859</v>
      </c>
    </row>
    <row r="21" spans="1:7" ht="18.75">
      <c r="A21" s="32">
        <v>19</v>
      </c>
      <c r="B21" s="189"/>
      <c r="C21" s="190" t="s">
        <v>173</v>
      </c>
      <c r="D21" s="187" t="s">
        <v>171</v>
      </c>
      <c r="E21" s="181">
        <v>6113</v>
      </c>
      <c r="F21" s="181">
        <v>26746</v>
      </c>
      <c r="G21" s="181">
        <f t="shared" si="0"/>
        <v>32859</v>
      </c>
    </row>
    <row r="22" spans="1:7" ht="18.75">
      <c r="A22" s="32">
        <v>20</v>
      </c>
      <c r="B22" s="189"/>
      <c r="C22" s="190" t="s">
        <v>174</v>
      </c>
      <c r="D22" s="187" t="s">
        <v>171</v>
      </c>
      <c r="E22" s="181">
        <v>6113</v>
      </c>
      <c r="F22" s="181">
        <v>26746</v>
      </c>
      <c r="G22" s="181">
        <f t="shared" si="0"/>
        <v>32859</v>
      </c>
    </row>
    <row r="23" spans="1:7" ht="28.5">
      <c r="A23" s="32">
        <v>21</v>
      </c>
      <c r="B23" s="182" t="s">
        <v>89</v>
      </c>
      <c r="C23" s="183" t="s">
        <v>175</v>
      </c>
      <c r="D23" s="183" t="s">
        <v>171</v>
      </c>
      <c r="E23" s="181">
        <v>23016</v>
      </c>
      <c r="F23" s="181">
        <v>100695</v>
      </c>
      <c r="G23" s="181">
        <f t="shared" si="0"/>
        <v>123711</v>
      </c>
    </row>
    <row r="24" spans="1:7" ht="28.5">
      <c r="A24" s="32">
        <v>22</v>
      </c>
      <c r="B24" s="182" t="s">
        <v>87</v>
      </c>
      <c r="C24" s="179" t="s">
        <v>176</v>
      </c>
      <c r="D24" s="179" t="s">
        <v>137</v>
      </c>
      <c r="E24" s="181">
        <v>30242</v>
      </c>
      <c r="F24" s="181">
        <v>132310</v>
      </c>
      <c r="G24" s="181">
        <f t="shared" si="0"/>
        <v>162552</v>
      </c>
    </row>
    <row r="25" spans="1:7" ht="28.5">
      <c r="A25" s="32">
        <v>23</v>
      </c>
      <c r="B25" s="182" t="s">
        <v>85</v>
      </c>
      <c r="C25" s="183" t="s">
        <v>177</v>
      </c>
      <c r="D25" s="183" t="s">
        <v>178</v>
      </c>
      <c r="E25" s="181">
        <v>46921</v>
      </c>
      <c r="F25" s="181">
        <v>205280</v>
      </c>
      <c r="G25" s="181">
        <f t="shared" si="0"/>
        <v>252201</v>
      </c>
    </row>
    <row r="26" spans="1:7" ht="28.5">
      <c r="A26" s="32">
        <v>24</v>
      </c>
      <c r="B26" s="182" t="s">
        <v>179</v>
      </c>
      <c r="C26" s="179" t="s">
        <v>180</v>
      </c>
      <c r="D26" s="179" t="s">
        <v>181</v>
      </c>
      <c r="E26" s="181">
        <v>52289</v>
      </c>
      <c r="F26" s="181">
        <v>228765</v>
      </c>
      <c r="G26" s="181">
        <f t="shared" si="0"/>
        <v>281054</v>
      </c>
    </row>
    <row r="27" spans="1:7" ht="18.75">
      <c r="A27" s="32">
        <v>25</v>
      </c>
      <c r="B27" s="182" t="s">
        <v>82</v>
      </c>
      <c r="C27" s="183" t="s">
        <v>182</v>
      </c>
      <c r="D27" s="183" t="s">
        <v>183</v>
      </c>
      <c r="E27" s="181">
        <v>31568</v>
      </c>
      <c r="F27" s="181">
        <v>138110</v>
      </c>
      <c r="G27" s="181">
        <f t="shared" si="0"/>
        <v>169678</v>
      </c>
    </row>
    <row r="28" spans="1:7" ht="18.75">
      <c r="A28" s="32">
        <v>26</v>
      </c>
      <c r="B28" s="182" t="s">
        <v>80</v>
      </c>
      <c r="C28" s="179" t="s">
        <v>184</v>
      </c>
      <c r="D28" s="179" t="s">
        <v>185</v>
      </c>
      <c r="E28" s="181">
        <v>143532</v>
      </c>
      <c r="F28" s="181">
        <v>627952</v>
      </c>
      <c r="G28" s="181">
        <f t="shared" si="0"/>
        <v>771484</v>
      </c>
    </row>
    <row r="29" spans="1:7" ht="28.5">
      <c r="A29" s="32">
        <v>27</v>
      </c>
      <c r="B29" s="182" t="s">
        <v>78</v>
      </c>
      <c r="C29" s="183" t="s">
        <v>186</v>
      </c>
      <c r="D29" s="183" t="s">
        <v>187</v>
      </c>
      <c r="E29" s="181">
        <v>25318</v>
      </c>
      <c r="F29" s="181">
        <v>110764</v>
      </c>
      <c r="G29" s="181">
        <f t="shared" si="0"/>
        <v>136082</v>
      </c>
    </row>
    <row r="30" spans="1:7" ht="18.75">
      <c r="A30" s="32">
        <v>28</v>
      </c>
      <c r="B30" s="182" t="s">
        <v>76</v>
      </c>
      <c r="C30" s="179" t="s">
        <v>188</v>
      </c>
      <c r="D30" s="179" t="s">
        <v>189</v>
      </c>
      <c r="E30" s="181">
        <v>25778</v>
      </c>
      <c r="F30" s="181">
        <v>112778</v>
      </c>
      <c r="G30" s="181">
        <f t="shared" si="0"/>
        <v>138556</v>
      </c>
    </row>
    <row r="31" spans="1:7" ht="18.75">
      <c r="A31" s="32">
        <v>29</v>
      </c>
      <c r="B31" s="182" t="s">
        <v>74</v>
      </c>
      <c r="C31" s="183" t="s">
        <v>190</v>
      </c>
      <c r="D31" s="183" t="s">
        <v>137</v>
      </c>
      <c r="E31" s="181">
        <v>66057</v>
      </c>
      <c r="F31" s="181">
        <v>288998</v>
      </c>
      <c r="G31" s="181">
        <f t="shared" si="0"/>
        <v>355055</v>
      </c>
    </row>
    <row r="32" spans="1:7" ht="28.5">
      <c r="A32" s="32">
        <v>30</v>
      </c>
      <c r="B32" s="182" t="s">
        <v>191</v>
      </c>
      <c r="C32" s="187" t="s">
        <v>192</v>
      </c>
      <c r="D32" s="179" t="s">
        <v>137</v>
      </c>
      <c r="E32" s="181">
        <v>870855</v>
      </c>
      <c r="F32" s="181">
        <v>3809998</v>
      </c>
      <c r="G32" s="181">
        <f t="shared" si="0"/>
        <v>4680853</v>
      </c>
    </row>
    <row r="33" spans="1:7" ht="28.5">
      <c r="A33" s="32">
        <v>31</v>
      </c>
      <c r="B33" s="182" t="s">
        <v>193</v>
      </c>
      <c r="C33" s="183" t="s">
        <v>194</v>
      </c>
      <c r="D33" s="183" t="s">
        <v>195</v>
      </c>
      <c r="E33" s="181">
        <v>181730</v>
      </c>
      <c r="F33" s="181">
        <v>795072</v>
      </c>
      <c r="G33" s="181">
        <f t="shared" si="0"/>
        <v>976802</v>
      </c>
    </row>
    <row r="34" spans="1:7" ht="18.75">
      <c r="A34" s="32">
        <v>32</v>
      </c>
      <c r="B34" s="182" t="s">
        <v>72</v>
      </c>
      <c r="C34" s="179" t="s">
        <v>196</v>
      </c>
      <c r="D34" s="179" t="s">
        <v>197</v>
      </c>
      <c r="E34" s="181">
        <v>23016</v>
      </c>
      <c r="F34" s="181">
        <v>100695</v>
      </c>
      <c r="G34" s="181">
        <f t="shared" si="0"/>
        <v>123711</v>
      </c>
    </row>
    <row r="35" spans="1:7" ht="28.5">
      <c r="A35" s="32">
        <v>33</v>
      </c>
      <c r="B35" s="182" t="s">
        <v>70</v>
      </c>
      <c r="C35" s="183" t="s">
        <v>198</v>
      </c>
      <c r="D35" s="183" t="s">
        <v>199</v>
      </c>
      <c r="E35" s="181">
        <v>23016</v>
      </c>
      <c r="F35" s="181">
        <v>100695</v>
      </c>
      <c r="G35" s="181">
        <f t="shared" si="0"/>
        <v>123711</v>
      </c>
    </row>
    <row r="36" spans="1:7" ht="18.75">
      <c r="A36" s="32">
        <v>34</v>
      </c>
      <c r="B36" s="182" t="s">
        <v>200</v>
      </c>
      <c r="C36" s="179" t="s">
        <v>201</v>
      </c>
      <c r="D36" s="179" t="s">
        <v>202</v>
      </c>
      <c r="E36" s="181">
        <v>49326</v>
      </c>
      <c r="F36" s="181">
        <v>215800</v>
      </c>
      <c r="G36" s="181">
        <f t="shared" si="0"/>
        <v>265126</v>
      </c>
    </row>
    <row r="37" spans="1:7" ht="28.5">
      <c r="A37" s="32">
        <v>35</v>
      </c>
      <c r="B37" s="182" t="s">
        <v>203</v>
      </c>
      <c r="C37" s="183" t="s">
        <v>204</v>
      </c>
      <c r="D37" s="183" t="s">
        <v>178</v>
      </c>
      <c r="E37" s="181">
        <v>30728</v>
      </c>
      <c r="F37" s="181">
        <v>134434</v>
      </c>
      <c r="G37" s="181">
        <f t="shared" si="0"/>
        <v>165162</v>
      </c>
    </row>
    <row r="38" spans="1:7" ht="28.5">
      <c r="A38" s="32">
        <v>36</v>
      </c>
      <c r="B38" s="182" t="s">
        <v>67</v>
      </c>
      <c r="C38" s="179" t="s">
        <v>205</v>
      </c>
      <c r="D38" s="179" t="s">
        <v>181</v>
      </c>
      <c r="E38" s="181">
        <v>23016</v>
      </c>
      <c r="F38" s="181">
        <v>100695</v>
      </c>
      <c r="G38" s="181">
        <f t="shared" si="0"/>
        <v>123711</v>
      </c>
    </row>
    <row r="39" spans="1:7" ht="28.5">
      <c r="A39" s="32">
        <v>37</v>
      </c>
      <c r="B39" s="182" t="s">
        <v>65</v>
      </c>
      <c r="C39" s="183" t="s">
        <v>206</v>
      </c>
      <c r="D39" s="183" t="s">
        <v>137</v>
      </c>
      <c r="E39" s="181">
        <v>101379</v>
      </c>
      <c r="F39" s="181">
        <v>443534</v>
      </c>
      <c r="G39" s="181">
        <f t="shared" si="0"/>
        <v>544913</v>
      </c>
    </row>
    <row r="40" spans="1:7" ht="37.5">
      <c r="A40" s="32">
        <v>38</v>
      </c>
      <c r="B40" s="186" t="s">
        <v>207</v>
      </c>
      <c r="C40" s="179" t="s">
        <v>208</v>
      </c>
      <c r="D40" s="179" t="s">
        <v>163</v>
      </c>
      <c r="E40" s="181">
        <v>85813</v>
      </c>
      <c r="F40" s="181">
        <v>375430</v>
      </c>
      <c r="G40" s="181">
        <f t="shared" si="0"/>
        <v>461243</v>
      </c>
    </row>
    <row r="41" spans="1:7" ht="28.5">
      <c r="A41" s="32">
        <v>39</v>
      </c>
      <c r="B41" s="182" t="s">
        <v>209</v>
      </c>
      <c r="C41" s="191" t="s">
        <v>210</v>
      </c>
      <c r="D41" s="183" t="s">
        <v>211</v>
      </c>
      <c r="E41" s="181">
        <v>23016</v>
      </c>
      <c r="F41" s="181">
        <v>100695</v>
      </c>
      <c r="G41" s="181">
        <f t="shared" si="0"/>
        <v>123711</v>
      </c>
    </row>
    <row r="42" spans="1:7" ht="28.5">
      <c r="A42" s="32">
        <v>40</v>
      </c>
      <c r="B42" s="182" t="s">
        <v>62</v>
      </c>
      <c r="C42" s="179" t="s">
        <v>212</v>
      </c>
      <c r="D42" s="179" t="s">
        <v>155</v>
      </c>
      <c r="E42" s="181">
        <v>108792</v>
      </c>
      <c r="F42" s="181">
        <v>475966</v>
      </c>
      <c r="G42" s="181">
        <f t="shared" si="0"/>
        <v>584758</v>
      </c>
    </row>
    <row r="43" spans="1:7" ht="18.75">
      <c r="A43" s="32">
        <v>41</v>
      </c>
      <c r="B43" s="182" t="s">
        <v>213</v>
      </c>
      <c r="C43" s="183" t="s">
        <v>214</v>
      </c>
      <c r="D43" s="183" t="s">
        <v>149</v>
      </c>
      <c r="E43" s="181">
        <v>23016</v>
      </c>
      <c r="F43" s="181">
        <v>100695</v>
      </c>
      <c r="G43" s="181">
        <f t="shared" si="0"/>
        <v>123711</v>
      </c>
    </row>
    <row r="44" spans="1:7" ht="28.5">
      <c r="A44" s="32">
        <v>42</v>
      </c>
      <c r="B44" s="182" t="s">
        <v>59</v>
      </c>
      <c r="C44" s="179" t="s">
        <v>215</v>
      </c>
      <c r="D44" s="179" t="s">
        <v>163</v>
      </c>
      <c r="E44" s="181">
        <v>23016</v>
      </c>
      <c r="F44" s="181">
        <v>100695</v>
      </c>
      <c r="G44" s="181">
        <f t="shared" si="0"/>
        <v>123711</v>
      </c>
    </row>
    <row r="45" spans="1:7" ht="18.75">
      <c r="A45" s="32">
        <v>43</v>
      </c>
      <c r="B45" s="182" t="s">
        <v>216</v>
      </c>
      <c r="C45" s="183" t="s">
        <v>217</v>
      </c>
      <c r="D45" s="183" t="s">
        <v>178</v>
      </c>
      <c r="E45" s="181">
        <v>76801</v>
      </c>
      <c r="F45" s="181">
        <v>336004</v>
      </c>
      <c r="G45" s="181">
        <f t="shared" si="0"/>
        <v>412805</v>
      </c>
    </row>
    <row r="46" spans="1:7" ht="28.5">
      <c r="A46" s="32">
        <v>44</v>
      </c>
      <c r="B46" s="182" t="s">
        <v>57</v>
      </c>
      <c r="C46" s="179" t="s">
        <v>218</v>
      </c>
      <c r="D46" s="179" t="s">
        <v>137</v>
      </c>
      <c r="E46" s="181">
        <v>46983</v>
      </c>
      <c r="F46" s="181">
        <v>205551</v>
      </c>
      <c r="G46" s="181">
        <f t="shared" si="0"/>
        <v>252534</v>
      </c>
    </row>
    <row r="47" spans="1:7" ht="37.5">
      <c r="A47" s="32">
        <v>45</v>
      </c>
      <c r="B47" s="186" t="s">
        <v>219</v>
      </c>
      <c r="C47" s="183" t="s">
        <v>220</v>
      </c>
      <c r="D47" s="183" t="s">
        <v>149</v>
      </c>
      <c r="E47" s="181">
        <v>80172</v>
      </c>
      <c r="F47" s="181">
        <v>350753</v>
      </c>
      <c r="G47" s="181">
        <f t="shared" si="0"/>
        <v>430925</v>
      </c>
    </row>
    <row r="48" spans="1:7" ht="28.5">
      <c r="A48" s="32">
        <v>46</v>
      </c>
      <c r="B48" s="182" t="s">
        <v>55</v>
      </c>
      <c r="C48" s="179" t="s">
        <v>221</v>
      </c>
      <c r="D48" s="179" t="s">
        <v>155</v>
      </c>
      <c r="E48" s="181">
        <v>94493</v>
      </c>
      <c r="F48" s="181">
        <v>413407</v>
      </c>
      <c r="G48" s="181">
        <f t="shared" si="0"/>
        <v>507900</v>
      </c>
    </row>
    <row r="49" spans="1:7" ht="28.5">
      <c r="A49" s="32">
        <v>47</v>
      </c>
      <c r="B49" s="182" t="s">
        <v>222</v>
      </c>
      <c r="C49" s="183" t="s">
        <v>223</v>
      </c>
      <c r="D49" s="183" t="s">
        <v>224</v>
      </c>
      <c r="E49" s="181">
        <v>23016</v>
      </c>
      <c r="F49" s="181">
        <v>100695</v>
      </c>
      <c r="G49" s="181">
        <f t="shared" si="0"/>
        <v>123711</v>
      </c>
    </row>
    <row r="50" spans="1:7" ht="28.5">
      <c r="A50" s="32">
        <v>48</v>
      </c>
      <c r="B50" s="182" t="s">
        <v>52</v>
      </c>
      <c r="C50" s="179" t="s">
        <v>225</v>
      </c>
      <c r="D50" s="179" t="s">
        <v>137</v>
      </c>
      <c r="E50" s="181">
        <v>62272</v>
      </c>
      <c r="F50" s="181">
        <v>272439</v>
      </c>
      <c r="G50" s="181">
        <f t="shared" si="0"/>
        <v>334711</v>
      </c>
    </row>
    <row r="51" spans="1:7" ht="28.5">
      <c r="A51" s="32">
        <v>49</v>
      </c>
      <c r="B51" s="182" t="s">
        <v>226</v>
      </c>
      <c r="C51" s="191" t="s">
        <v>227</v>
      </c>
      <c r="D51" s="183" t="s">
        <v>228</v>
      </c>
      <c r="E51" s="181">
        <v>118019</v>
      </c>
      <c r="F51" s="181">
        <v>516336</v>
      </c>
      <c r="G51" s="181">
        <f t="shared" si="0"/>
        <v>634355</v>
      </c>
    </row>
    <row r="52" spans="1:7" ht="28.5">
      <c r="A52" s="32">
        <v>50</v>
      </c>
      <c r="B52" s="182" t="s">
        <v>50</v>
      </c>
      <c r="C52" s="179" t="s">
        <v>229</v>
      </c>
      <c r="D52" s="179" t="s">
        <v>139</v>
      </c>
      <c r="E52" s="181">
        <v>91965</v>
      </c>
      <c r="F52" s="181">
        <v>402346</v>
      </c>
      <c r="G52" s="181">
        <f t="shared" si="0"/>
        <v>494311</v>
      </c>
    </row>
    <row r="53" spans="1:7" ht="28.5">
      <c r="B53" s="182" t="s">
        <v>230</v>
      </c>
      <c r="C53" s="191" t="s">
        <v>169</v>
      </c>
      <c r="D53" s="191"/>
      <c r="E53" s="181"/>
      <c r="F53" s="181"/>
      <c r="G53" s="181">
        <f t="shared" si="0"/>
        <v>0</v>
      </c>
    </row>
    <row r="54" spans="1:7" ht="18.75">
      <c r="A54" s="32">
        <v>51</v>
      </c>
      <c r="B54" s="182"/>
      <c r="C54" s="191" t="s">
        <v>231</v>
      </c>
      <c r="D54" s="191" t="s">
        <v>178</v>
      </c>
      <c r="E54" s="181">
        <v>84062</v>
      </c>
      <c r="F54" s="181">
        <v>367775</v>
      </c>
      <c r="G54" s="181">
        <f t="shared" si="0"/>
        <v>451837</v>
      </c>
    </row>
    <row r="55" spans="1:7" ht="18.75">
      <c r="A55" s="32">
        <v>52</v>
      </c>
      <c r="B55" s="182"/>
      <c r="C55" s="191" t="s">
        <v>232</v>
      </c>
      <c r="D55" s="191" t="s">
        <v>178</v>
      </c>
      <c r="E55" s="181">
        <v>28021</v>
      </c>
      <c r="F55" s="181">
        <v>122591</v>
      </c>
      <c r="G55" s="181">
        <f t="shared" si="0"/>
        <v>150612</v>
      </c>
    </row>
    <row r="56" spans="1:7" ht="28.5">
      <c r="A56" s="32">
        <v>53</v>
      </c>
      <c r="B56" s="182" t="s">
        <v>48</v>
      </c>
      <c r="C56" s="179" t="s">
        <v>233</v>
      </c>
      <c r="D56" s="179" t="s">
        <v>234</v>
      </c>
      <c r="E56" s="181">
        <v>109124</v>
      </c>
      <c r="F56" s="181">
        <v>477420</v>
      </c>
      <c r="G56" s="181">
        <f t="shared" si="0"/>
        <v>586544</v>
      </c>
    </row>
    <row r="57" spans="1:7" ht="28.5">
      <c r="A57" s="32">
        <v>54</v>
      </c>
      <c r="B57" s="182" t="s">
        <v>235</v>
      </c>
      <c r="C57" s="183" t="s">
        <v>236</v>
      </c>
      <c r="D57" s="183" t="s">
        <v>237</v>
      </c>
      <c r="E57" s="181">
        <v>97315</v>
      </c>
      <c r="F57" s="181">
        <v>425756</v>
      </c>
      <c r="G57" s="181">
        <f t="shared" si="0"/>
        <v>523071</v>
      </c>
    </row>
    <row r="58" spans="1:7" ht="28.5">
      <c r="A58" s="32">
        <v>55</v>
      </c>
      <c r="B58" s="182" t="s">
        <v>238</v>
      </c>
      <c r="C58" s="187" t="s">
        <v>239</v>
      </c>
      <c r="D58" s="179" t="s">
        <v>171</v>
      </c>
      <c r="E58" s="181">
        <v>140423</v>
      </c>
      <c r="F58" s="181">
        <v>614353</v>
      </c>
      <c r="G58" s="181">
        <f t="shared" si="0"/>
        <v>754776</v>
      </c>
    </row>
    <row r="59" spans="1:7" ht="28.5">
      <c r="A59" s="32">
        <v>56</v>
      </c>
      <c r="B59" s="182" t="s">
        <v>45</v>
      </c>
      <c r="C59" s="183" t="s">
        <v>240</v>
      </c>
      <c r="D59" s="183" t="s">
        <v>241</v>
      </c>
      <c r="E59" s="181">
        <v>24253</v>
      </c>
      <c r="F59" s="181">
        <v>106109</v>
      </c>
      <c r="G59" s="181">
        <f t="shared" si="0"/>
        <v>130362</v>
      </c>
    </row>
    <row r="60" spans="1:7" ht="28.5">
      <c r="A60" s="32">
        <v>57</v>
      </c>
      <c r="B60" s="182" t="s">
        <v>242</v>
      </c>
      <c r="C60" s="179" t="s">
        <v>243</v>
      </c>
      <c r="D60" s="179" t="s">
        <v>244</v>
      </c>
      <c r="E60" s="181">
        <v>68863</v>
      </c>
      <c r="F60" s="181">
        <v>301277</v>
      </c>
      <c r="G60" s="181">
        <f t="shared" si="0"/>
        <v>370140</v>
      </c>
    </row>
    <row r="61" spans="1:7" ht="28.5">
      <c r="A61" s="32">
        <v>58</v>
      </c>
      <c r="B61" s="182" t="s">
        <v>42</v>
      </c>
      <c r="C61" s="192" t="s">
        <v>245</v>
      </c>
      <c r="D61" s="192" t="s">
        <v>135</v>
      </c>
      <c r="E61" s="181">
        <v>23016</v>
      </c>
      <c r="F61" s="181">
        <v>100695</v>
      </c>
      <c r="G61" s="181">
        <f t="shared" si="0"/>
        <v>123711</v>
      </c>
    </row>
    <row r="62" spans="1:7" ht="28.5">
      <c r="B62" s="182" t="s">
        <v>246</v>
      </c>
      <c r="C62" s="187" t="s">
        <v>169</v>
      </c>
      <c r="D62" s="187"/>
      <c r="E62" s="181"/>
      <c r="F62" s="181"/>
      <c r="G62" s="181">
        <f t="shared" si="0"/>
        <v>0</v>
      </c>
    </row>
    <row r="63" spans="1:7" ht="18.75">
      <c r="A63" s="32">
        <v>59</v>
      </c>
      <c r="B63" s="182"/>
      <c r="C63" s="187" t="s">
        <v>247</v>
      </c>
      <c r="D63" s="187" t="s">
        <v>137</v>
      </c>
      <c r="E63" s="181">
        <v>11508</v>
      </c>
      <c r="F63" s="181">
        <v>50348</v>
      </c>
      <c r="G63" s="181">
        <f t="shared" si="0"/>
        <v>61856</v>
      </c>
    </row>
    <row r="64" spans="1:7" ht="28.5">
      <c r="A64" s="32">
        <v>60</v>
      </c>
      <c r="B64" s="182"/>
      <c r="C64" s="187" t="s">
        <v>248</v>
      </c>
      <c r="D64" s="187" t="s">
        <v>137</v>
      </c>
      <c r="E64" s="181">
        <v>11508</v>
      </c>
      <c r="F64" s="181">
        <v>50347</v>
      </c>
      <c r="G64" s="181">
        <f t="shared" si="0"/>
        <v>61855</v>
      </c>
    </row>
    <row r="65" spans="1:7" ht="28.5">
      <c r="B65" s="182" t="s">
        <v>249</v>
      </c>
      <c r="C65" s="187" t="s">
        <v>169</v>
      </c>
      <c r="D65" s="179" t="s">
        <v>137</v>
      </c>
      <c r="E65" s="181"/>
      <c r="F65" s="181"/>
      <c r="G65" s="181">
        <f t="shared" si="0"/>
        <v>0</v>
      </c>
    </row>
    <row r="66" spans="1:7" ht="18.75">
      <c r="A66" s="32">
        <v>61</v>
      </c>
      <c r="B66" s="182"/>
      <c r="C66" s="179" t="s">
        <v>250</v>
      </c>
      <c r="D66" s="179" t="s">
        <v>137</v>
      </c>
      <c r="E66" s="181">
        <v>11508</v>
      </c>
      <c r="F66" s="181">
        <v>50348</v>
      </c>
      <c r="G66" s="181">
        <f t="shared" si="0"/>
        <v>61856</v>
      </c>
    </row>
    <row r="67" spans="1:7" ht="18.75">
      <c r="A67" s="32">
        <v>62</v>
      </c>
      <c r="B67" s="182"/>
      <c r="C67" s="179" t="s">
        <v>251</v>
      </c>
      <c r="D67" s="179" t="s">
        <v>137</v>
      </c>
      <c r="E67" s="181">
        <v>11508</v>
      </c>
      <c r="F67" s="181">
        <v>50347</v>
      </c>
      <c r="G67" s="181">
        <f t="shared" si="0"/>
        <v>61855</v>
      </c>
    </row>
    <row r="68" spans="1:7" ht="18.75">
      <c r="A68" s="32">
        <v>63</v>
      </c>
      <c r="B68" s="182" t="s">
        <v>252</v>
      </c>
      <c r="C68" s="179" t="s">
        <v>253</v>
      </c>
      <c r="D68" s="179" t="s">
        <v>254</v>
      </c>
      <c r="E68" s="181">
        <v>57704</v>
      </c>
      <c r="F68" s="181">
        <v>252454</v>
      </c>
      <c r="G68" s="181">
        <f t="shared" si="0"/>
        <v>310158</v>
      </c>
    </row>
    <row r="69" spans="1:7" ht="28.5">
      <c r="A69" s="32">
        <v>64</v>
      </c>
      <c r="B69" s="182" t="s">
        <v>40</v>
      </c>
      <c r="C69" s="183" t="s">
        <v>255</v>
      </c>
      <c r="D69" s="183" t="s">
        <v>256</v>
      </c>
      <c r="E69" s="181">
        <v>25358</v>
      </c>
      <c r="F69" s="181">
        <v>110943</v>
      </c>
      <c r="G69" s="181">
        <f t="shared" si="0"/>
        <v>136301</v>
      </c>
    </row>
    <row r="70" spans="1:7" ht="28.5">
      <c r="A70" s="32">
        <v>65</v>
      </c>
      <c r="B70" s="182" t="s">
        <v>257</v>
      </c>
      <c r="C70" s="179" t="s">
        <v>258</v>
      </c>
      <c r="D70" s="179" t="s">
        <v>259</v>
      </c>
      <c r="E70" s="181">
        <v>35063</v>
      </c>
      <c r="F70" s="181">
        <v>153401</v>
      </c>
      <c r="G70" s="181">
        <f t="shared" si="0"/>
        <v>188464</v>
      </c>
    </row>
    <row r="71" spans="1:7" ht="28.5">
      <c r="A71" s="32">
        <v>66</v>
      </c>
      <c r="B71" s="182" t="s">
        <v>38</v>
      </c>
      <c r="C71" s="179" t="s">
        <v>260</v>
      </c>
      <c r="D71" s="179" t="s">
        <v>261</v>
      </c>
      <c r="E71" s="181">
        <v>25318</v>
      </c>
      <c r="F71" s="181">
        <v>110764</v>
      </c>
      <c r="G71" s="181">
        <f t="shared" si="0"/>
        <v>136082</v>
      </c>
    </row>
    <row r="72" spans="1:7" ht="28.5">
      <c r="A72" s="32">
        <v>67</v>
      </c>
      <c r="B72" s="182" t="s">
        <v>37</v>
      </c>
      <c r="C72" s="193" t="s">
        <v>262</v>
      </c>
      <c r="D72" s="193" t="s">
        <v>263</v>
      </c>
      <c r="E72" s="181">
        <v>38962</v>
      </c>
      <c r="F72" s="181">
        <v>170460</v>
      </c>
      <c r="G72" s="181">
        <f t="shared" si="0"/>
        <v>209422</v>
      </c>
    </row>
    <row r="73" spans="1:7" ht="28.5">
      <c r="A73" s="32">
        <v>68</v>
      </c>
      <c r="B73" s="182" t="s">
        <v>35</v>
      </c>
      <c r="C73" s="179" t="s">
        <v>264</v>
      </c>
      <c r="D73" s="179" t="s">
        <v>265</v>
      </c>
      <c r="E73" s="181">
        <v>48792</v>
      </c>
      <c r="F73" s="181">
        <v>213466</v>
      </c>
      <c r="G73" s="181">
        <f t="shared" si="0"/>
        <v>262258</v>
      </c>
    </row>
    <row r="74" spans="1:7" ht="28.5">
      <c r="A74" s="32">
        <v>69</v>
      </c>
      <c r="B74" s="182" t="s">
        <v>33</v>
      </c>
      <c r="C74" s="183" t="s">
        <v>266</v>
      </c>
      <c r="D74" s="183" t="s">
        <v>155</v>
      </c>
      <c r="E74" s="181">
        <v>65900</v>
      </c>
      <c r="F74" s="181">
        <v>288311</v>
      </c>
      <c r="G74" s="181">
        <f t="shared" si="0"/>
        <v>354211</v>
      </c>
    </row>
    <row r="75" spans="1:7" ht="28.5">
      <c r="A75" s="32">
        <v>70</v>
      </c>
      <c r="B75" s="182" t="s">
        <v>267</v>
      </c>
      <c r="C75" s="179" t="s">
        <v>268</v>
      </c>
      <c r="D75" s="179" t="s">
        <v>178</v>
      </c>
      <c r="E75" s="181">
        <v>58634</v>
      </c>
      <c r="F75" s="181">
        <v>256524</v>
      </c>
      <c r="G75" s="181">
        <f t="shared" si="0"/>
        <v>315158</v>
      </c>
    </row>
    <row r="76" spans="1:7" ht="28.5">
      <c r="A76" s="32">
        <v>71</v>
      </c>
      <c r="B76" s="182" t="s">
        <v>30</v>
      </c>
      <c r="C76" s="183" t="s">
        <v>269</v>
      </c>
      <c r="D76" s="183" t="s">
        <v>270</v>
      </c>
      <c r="E76" s="181">
        <v>148502</v>
      </c>
      <c r="F76" s="181">
        <v>649700</v>
      </c>
      <c r="G76" s="181">
        <f t="shared" si="0"/>
        <v>798202</v>
      </c>
    </row>
    <row r="77" spans="1:7" ht="28.5">
      <c r="A77" s="32">
        <v>72</v>
      </c>
      <c r="B77" s="182" t="s">
        <v>29</v>
      </c>
      <c r="C77" s="179" t="s">
        <v>271</v>
      </c>
      <c r="D77" s="179" t="s">
        <v>272</v>
      </c>
      <c r="E77" s="181">
        <v>90264</v>
      </c>
      <c r="F77" s="181">
        <v>394906</v>
      </c>
      <c r="G77" s="181">
        <f t="shared" ref="G77:G82" si="1">SUM(E77:F77)</f>
        <v>485170</v>
      </c>
    </row>
    <row r="78" spans="1:7" ht="28.5">
      <c r="A78" s="32">
        <v>73</v>
      </c>
      <c r="B78" s="182" t="s">
        <v>27</v>
      </c>
      <c r="C78" s="183" t="s">
        <v>273</v>
      </c>
      <c r="D78" s="183" t="s">
        <v>139</v>
      </c>
      <c r="E78" s="181">
        <v>43590</v>
      </c>
      <c r="F78" s="181">
        <v>190707</v>
      </c>
      <c r="G78" s="181">
        <f t="shared" si="1"/>
        <v>234297</v>
      </c>
    </row>
    <row r="79" spans="1:7" ht="28.5">
      <c r="A79" s="32">
        <v>74</v>
      </c>
      <c r="B79" s="182" t="s">
        <v>25</v>
      </c>
      <c r="C79" s="179" t="s">
        <v>274</v>
      </c>
      <c r="D79" s="179" t="s">
        <v>270</v>
      </c>
      <c r="E79" s="181">
        <v>23016</v>
      </c>
      <c r="F79" s="181">
        <v>100695</v>
      </c>
      <c r="G79" s="181">
        <f t="shared" si="1"/>
        <v>123711</v>
      </c>
    </row>
    <row r="80" spans="1:7" ht="28.5">
      <c r="A80" s="32">
        <v>75</v>
      </c>
      <c r="B80" s="182" t="s">
        <v>23</v>
      </c>
      <c r="C80" s="183" t="s">
        <v>275</v>
      </c>
      <c r="D80" s="183" t="s">
        <v>185</v>
      </c>
      <c r="E80" s="181">
        <v>23016</v>
      </c>
      <c r="F80" s="181">
        <v>100695</v>
      </c>
      <c r="G80" s="181">
        <f t="shared" si="1"/>
        <v>123711</v>
      </c>
    </row>
    <row r="81" spans="1:13" ht="28.5">
      <c r="A81" s="32">
        <v>76</v>
      </c>
      <c r="B81" s="182" t="s">
        <v>276</v>
      </c>
      <c r="C81" s="179" t="s">
        <v>277</v>
      </c>
      <c r="D81" s="179" t="s">
        <v>278</v>
      </c>
      <c r="E81" s="181">
        <v>82168</v>
      </c>
      <c r="F81" s="181">
        <v>359486</v>
      </c>
      <c r="G81" s="181">
        <f t="shared" si="1"/>
        <v>441654</v>
      </c>
    </row>
    <row r="82" spans="1:13" ht="18.75">
      <c r="A82" s="32">
        <v>77</v>
      </c>
      <c r="B82" s="182" t="s">
        <v>279</v>
      </c>
      <c r="C82" s="183" t="s">
        <v>280</v>
      </c>
      <c r="D82" s="183" t="s">
        <v>281</v>
      </c>
      <c r="E82" s="181">
        <v>39403</v>
      </c>
      <c r="F82" s="181">
        <v>172394</v>
      </c>
      <c r="G82" s="181">
        <f t="shared" si="1"/>
        <v>211797</v>
      </c>
    </row>
    <row r="85" spans="1:13">
      <c r="E85" s="194">
        <f>SUM(E2:E82)</f>
        <v>4857132</v>
      </c>
      <c r="F85" s="195">
        <f>SUM(F2:F82)</f>
        <v>21250000</v>
      </c>
      <c r="G85" s="195">
        <f>SUM(G2:G82)</f>
        <v>26107132</v>
      </c>
    </row>
    <row r="86" spans="1:13" ht="15.75" thickBot="1">
      <c r="E86" s="194"/>
      <c r="F86" s="195"/>
      <c r="G86" s="195"/>
    </row>
    <row r="87" spans="1:13" ht="18.75">
      <c r="B87" s="196" t="s">
        <v>282</v>
      </c>
      <c r="E87" s="197"/>
      <c r="F87" s="198"/>
      <c r="G87" s="198"/>
    </row>
    <row r="88" spans="1:13" ht="18.75">
      <c r="B88" s="199" t="s">
        <v>283</v>
      </c>
      <c r="C88" s="200"/>
      <c r="D88" s="200"/>
      <c r="E88" s="476" t="s">
        <v>284</v>
      </c>
      <c r="F88" s="477"/>
      <c r="G88" s="478"/>
      <c r="H88" s="197"/>
      <c r="I88" s="197"/>
      <c r="J88" s="197"/>
      <c r="K88" s="197"/>
      <c r="L88" s="197"/>
    </row>
    <row r="89" spans="1:13" ht="54" customHeight="1">
      <c r="B89" s="199" t="s">
        <v>285</v>
      </c>
      <c r="C89" s="201"/>
      <c r="D89" s="201"/>
      <c r="E89" s="479" t="s">
        <v>286</v>
      </c>
      <c r="F89" s="480"/>
      <c r="G89" s="481"/>
      <c r="H89" s="202"/>
      <c r="I89" s="197"/>
      <c r="J89" s="197"/>
      <c r="K89" s="197"/>
      <c r="L89" s="197"/>
    </row>
    <row r="90" spans="1:13" ht="18.75">
      <c r="B90" s="199" t="s">
        <v>191</v>
      </c>
      <c r="C90" s="199"/>
      <c r="D90" s="203"/>
      <c r="E90" s="482" t="s">
        <v>287</v>
      </c>
      <c r="F90" s="483"/>
      <c r="G90" s="484"/>
      <c r="H90" s="197"/>
      <c r="I90" s="197"/>
      <c r="J90" s="197"/>
      <c r="K90" s="197"/>
      <c r="L90" s="197"/>
    </row>
    <row r="91" spans="1:13" ht="18.75">
      <c r="B91" s="199" t="s">
        <v>209</v>
      </c>
      <c r="C91" s="203"/>
      <c r="D91" s="203"/>
      <c r="E91" s="485" t="s">
        <v>288</v>
      </c>
      <c r="F91" s="486"/>
      <c r="G91" s="487"/>
      <c r="H91" s="197"/>
      <c r="I91" s="197"/>
      <c r="J91" s="197"/>
      <c r="K91" s="197"/>
      <c r="L91" s="197"/>
    </row>
    <row r="92" spans="1:13" ht="18.75">
      <c r="B92" s="199" t="s">
        <v>289</v>
      </c>
      <c r="C92" s="201"/>
      <c r="D92" s="201"/>
      <c r="E92" s="485" t="s">
        <v>290</v>
      </c>
      <c r="F92" s="486"/>
      <c r="G92" s="487"/>
      <c r="H92" s="197"/>
      <c r="I92" s="197"/>
      <c r="J92" s="197"/>
      <c r="K92" s="197"/>
      <c r="L92" s="197"/>
    </row>
    <row r="93" spans="1:13" ht="39" customHeight="1">
      <c r="B93" s="199" t="s">
        <v>230</v>
      </c>
      <c r="C93" s="201"/>
      <c r="D93" s="201"/>
      <c r="E93" s="465" t="s">
        <v>291</v>
      </c>
      <c r="F93" s="466"/>
      <c r="G93" s="467"/>
      <c r="H93" s="204"/>
      <c r="I93" s="204"/>
      <c r="J93" s="204"/>
      <c r="K93" s="204"/>
      <c r="L93" s="197"/>
    </row>
    <row r="94" spans="1:13" ht="39" customHeight="1">
      <c r="B94" s="199" t="s">
        <v>249</v>
      </c>
      <c r="C94" s="201"/>
      <c r="D94" s="203"/>
      <c r="E94" s="465" t="s">
        <v>292</v>
      </c>
      <c r="F94" s="466"/>
      <c r="G94" s="467"/>
      <c r="H94" s="204"/>
      <c r="I94" s="204"/>
      <c r="J94" s="204"/>
      <c r="K94" s="197"/>
      <c r="L94" s="197"/>
    </row>
    <row r="95" spans="1:13" ht="18.75">
      <c r="B95" s="199" t="s">
        <v>238</v>
      </c>
      <c r="C95" s="201"/>
      <c r="D95" s="199"/>
      <c r="E95" s="468" t="s">
        <v>293</v>
      </c>
      <c r="F95" s="469"/>
      <c r="G95" s="470"/>
      <c r="H95" s="197"/>
      <c r="I95" s="197"/>
      <c r="J95" s="197"/>
      <c r="K95" s="197"/>
      <c r="L95" s="197"/>
    </row>
    <row r="96" spans="1:13" ht="38.25" customHeight="1">
      <c r="B96" s="199" t="s">
        <v>246</v>
      </c>
      <c r="C96" s="199"/>
      <c r="D96" s="205"/>
      <c r="E96" s="465" t="s">
        <v>294</v>
      </c>
      <c r="F96" s="466"/>
      <c r="G96" s="467"/>
      <c r="H96" s="197"/>
      <c r="I96" s="197"/>
      <c r="J96" s="197"/>
      <c r="K96" s="197"/>
      <c r="L96" s="197"/>
      <c r="M96" s="197"/>
    </row>
    <row r="97" spans="3:4" ht="18.75">
      <c r="C97" s="206"/>
      <c r="D97" s="206"/>
    </row>
  </sheetData>
  <sheetProtection password="EE8F" sheet="1" objects="1" scenarios="1" selectLockedCells="1" selectUnlockedCells="1"/>
  <mergeCells count="9">
    <mergeCell ref="E94:G94"/>
    <mergeCell ref="E95:G95"/>
    <mergeCell ref="E96:G96"/>
    <mergeCell ref="E88:G88"/>
    <mergeCell ref="E89:G89"/>
    <mergeCell ref="E90:G90"/>
    <mergeCell ref="E91:G91"/>
    <mergeCell ref="E92:G92"/>
    <mergeCell ref="E93:G93"/>
  </mergeCells>
  <hyperlinks>
    <hyperlink ref="C1" r:id="rId1" location="field_140-field_140|asc" display="https://aebg.knackhq.com/aebg - field_140-field_140|asc"/>
  </hyperlinks>
  <pageMargins left="0.7" right="0.7" top="0.75" bottom="0.75" header="0.3" footer="0.3"/>
  <pageSetup scale="70" orientation="landscape"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G24"/>
  <sheetViews>
    <sheetView topLeftCell="A7" workbookViewId="0">
      <selection activeCell="C41" sqref="C41"/>
    </sheetView>
  </sheetViews>
  <sheetFormatPr defaultColWidth="7.7109375" defaultRowHeight="11.25"/>
  <cols>
    <col min="1" max="1" width="12.7109375" style="23" customWidth="1"/>
    <col min="2" max="2" width="6.7109375" style="23" customWidth="1"/>
    <col min="3" max="3" width="51.42578125" style="23" customWidth="1"/>
    <col min="4" max="4" width="10.42578125" style="23" customWidth="1"/>
    <col min="5" max="5" width="7.7109375" style="23"/>
    <col min="6" max="6" width="8.28515625" style="23" customWidth="1"/>
    <col min="7" max="7" width="15.7109375" style="23" customWidth="1"/>
    <col min="8" max="8" width="15" style="23" customWidth="1"/>
    <col min="9" max="9" width="23.7109375" style="23" customWidth="1"/>
    <col min="10" max="16384" width="7.7109375" style="23"/>
  </cols>
  <sheetData>
    <row r="1" spans="1:7" ht="15.75" customHeight="1">
      <c r="A1" s="337" t="s">
        <v>301</v>
      </c>
      <c r="B1" s="337"/>
      <c r="C1" s="337"/>
      <c r="D1" s="337"/>
      <c r="E1" s="337"/>
      <c r="F1" s="337"/>
      <c r="G1" s="337"/>
    </row>
    <row r="2" spans="1:7" ht="10.5" customHeight="1">
      <c r="A2" s="170"/>
      <c r="B2" s="170"/>
      <c r="C2" s="170"/>
      <c r="D2" s="170"/>
      <c r="E2" s="170"/>
      <c r="F2" s="170"/>
      <c r="G2" s="170"/>
    </row>
    <row r="3" spans="1:7" ht="36.75" customHeight="1">
      <c r="A3" s="170"/>
      <c r="B3" s="170"/>
      <c r="C3" s="170"/>
      <c r="D3" s="20" t="s">
        <v>302</v>
      </c>
      <c r="E3" s="338" t="str">
        <f>'AEBG Agreement Page'!D1</f>
        <v>ADULT EDUCATION BLOCK GRANT</v>
      </c>
      <c r="F3" s="338"/>
      <c r="G3" s="338"/>
    </row>
    <row r="4" spans="1:7" ht="28.15" customHeight="1">
      <c r="A4" s="18"/>
      <c r="B4" s="19"/>
      <c r="D4" s="118" t="s">
        <v>8</v>
      </c>
      <c r="E4" s="339" t="str">
        <f>'AEBG Agreement Page'!I10</f>
        <v>2015/16</v>
      </c>
      <c r="F4" s="339"/>
      <c r="G4" s="339"/>
    </row>
    <row r="5" spans="1:7" ht="28.15" customHeight="1">
      <c r="A5" s="22"/>
      <c r="B5" s="22"/>
      <c r="D5" s="117" t="s">
        <v>115</v>
      </c>
      <c r="E5" s="320" t="str">
        <f>IF('AEBG Agreement Page'!G7="","",'AEBG Agreement Page'!G7)</f>
        <v>15-328-132</v>
      </c>
      <c r="F5" s="320"/>
      <c r="G5" s="320"/>
    </row>
    <row r="6" spans="1:7" ht="7.9" customHeight="1"/>
    <row r="7" spans="1:7" ht="20.25">
      <c r="A7" s="329" t="s">
        <v>9</v>
      </c>
      <c r="B7" s="329"/>
      <c r="C7" s="329"/>
      <c r="D7" s="329"/>
      <c r="E7" s="329"/>
      <c r="F7" s="329"/>
      <c r="G7" s="329"/>
    </row>
    <row r="8" spans="1:7" ht="7.9" customHeight="1" thickBot="1"/>
    <row r="9" spans="1:7" s="34" customFormat="1" ht="28.15" customHeight="1">
      <c r="A9" s="24" t="s">
        <v>390</v>
      </c>
      <c r="B9" s="330" t="str">
        <f>IF('AEBG Agreement Page'!G6="","",'AEBG Agreement Page'!G6)</f>
        <v>MT. SAN ANTONIO CCD</v>
      </c>
      <c r="C9" s="330"/>
      <c r="D9" s="330"/>
      <c r="E9" s="330"/>
      <c r="F9" s="330"/>
      <c r="G9" s="331"/>
    </row>
    <row r="10" spans="1:7" s="34" customFormat="1" ht="28.15" customHeight="1">
      <c r="A10" s="35" t="s">
        <v>10</v>
      </c>
      <c r="B10" s="318" t="s">
        <v>795</v>
      </c>
      <c r="C10" s="318"/>
      <c r="D10" s="318"/>
      <c r="E10" s="318"/>
      <c r="F10" s="318"/>
      <c r="G10" s="319"/>
    </row>
    <row r="11" spans="1:7" s="34" customFormat="1" ht="28.15" customHeight="1">
      <c r="A11" s="35" t="s">
        <v>11</v>
      </c>
      <c r="B11" s="318" t="s">
        <v>796</v>
      </c>
      <c r="C11" s="318"/>
      <c r="D11" s="36" t="s">
        <v>12</v>
      </c>
      <c r="E11" s="41" t="s">
        <v>797</v>
      </c>
      <c r="F11" s="36" t="s">
        <v>13</v>
      </c>
      <c r="G11" s="25">
        <v>91789</v>
      </c>
    </row>
    <row r="12" spans="1:7" s="34" customFormat="1" ht="4.9000000000000004" customHeight="1" thickBot="1">
      <c r="A12" s="37"/>
      <c r="B12" s="38"/>
      <c r="C12" s="38"/>
      <c r="D12" s="38"/>
      <c r="E12" s="38"/>
      <c r="F12" s="38"/>
      <c r="G12" s="39"/>
    </row>
    <row r="13" spans="1:7" s="34" customFormat="1" ht="7.9" customHeight="1" thickBot="1">
      <c r="A13" s="40"/>
      <c r="B13" s="40"/>
      <c r="C13" s="40"/>
      <c r="D13" s="40"/>
      <c r="E13" s="40"/>
      <c r="F13" s="40"/>
      <c r="G13" s="40"/>
    </row>
    <row r="14" spans="1:7" s="34" customFormat="1" ht="19.899999999999999" customHeight="1">
      <c r="A14" s="326" t="s">
        <v>391</v>
      </c>
      <c r="B14" s="327"/>
      <c r="C14" s="327"/>
      <c r="D14" s="327"/>
      <c r="E14" s="327"/>
      <c r="F14" s="327"/>
      <c r="G14" s="328"/>
    </row>
    <row r="15" spans="1:7" s="34" customFormat="1" ht="28.15" customHeight="1">
      <c r="A15" s="26" t="s">
        <v>4</v>
      </c>
      <c r="B15" s="341" t="s">
        <v>622</v>
      </c>
      <c r="C15" s="341"/>
      <c r="D15" s="27" t="s">
        <v>14</v>
      </c>
      <c r="E15" s="342" t="s">
        <v>624</v>
      </c>
      <c r="F15" s="342"/>
      <c r="G15" s="343"/>
    </row>
    <row r="16" spans="1:7" s="34" customFormat="1" ht="28.15" customHeight="1">
      <c r="A16" s="42" t="s">
        <v>5</v>
      </c>
      <c r="B16" s="344" t="s">
        <v>799</v>
      </c>
      <c r="C16" s="344"/>
      <c r="D16" s="27" t="s">
        <v>15</v>
      </c>
      <c r="E16" s="342" t="s">
        <v>798</v>
      </c>
      <c r="F16" s="342"/>
      <c r="G16" s="343"/>
    </row>
    <row r="17" spans="1:7" s="34" customFormat="1" ht="28.15" customHeight="1">
      <c r="A17" s="332" t="s">
        <v>16</v>
      </c>
      <c r="B17" s="333"/>
      <c r="C17" s="334" t="s">
        <v>800</v>
      </c>
      <c r="D17" s="324"/>
      <c r="E17" s="335"/>
      <c r="F17" s="335"/>
      <c r="G17" s="336"/>
    </row>
    <row r="18" spans="1:7" s="34" customFormat="1" ht="4.9000000000000004" customHeight="1" thickBot="1">
      <c r="A18" s="37"/>
      <c r="B18" s="38"/>
      <c r="C18" s="38"/>
      <c r="D18" s="38"/>
      <c r="E18" s="38"/>
      <c r="F18" s="38"/>
      <c r="G18" s="39"/>
    </row>
    <row r="19" spans="1:7" s="34" customFormat="1" ht="7.9" customHeight="1" thickBot="1"/>
    <row r="20" spans="1:7" s="34" customFormat="1" ht="19.899999999999999" customHeight="1">
      <c r="A20" s="326" t="s">
        <v>126</v>
      </c>
      <c r="B20" s="327"/>
      <c r="C20" s="327"/>
      <c r="D20" s="327"/>
      <c r="E20" s="327"/>
      <c r="F20" s="327"/>
      <c r="G20" s="328"/>
    </row>
    <row r="21" spans="1:7" s="34" customFormat="1" ht="28.15" customHeight="1">
      <c r="A21" s="26" t="s">
        <v>4</v>
      </c>
      <c r="B21" s="340" t="s">
        <v>801</v>
      </c>
      <c r="C21" s="324"/>
      <c r="D21" s="27" t="s">
        <v>14</v>
      </c>
      <c r="E21" s="323" t="s">
        <v>802</v>
      </c>
      <c r="F21" s="324"/>
      <c r="G21" s="325"/>
    </row>
    <row r="22" spans="1:7" s="34" customFormat="1" ht="28.15" customHeight="1">
      <c r="A22" s="42" t="s">
        <v>5</v>
      </c>
      <c r="B22" s="321" t="s">
        <v>803</v>
      </c>
      <c r="C22" s="322"/>
      <c r="D22" s="27" t="s">
        <v>15</v>
      </c>
      <c r="E22" s="323" t="s">
        <v>804</v>
      </c>
      <c r="F22" s="324"/>
      <c r="G22" s="325"/>
    </row>
    <row r="23" spans="1:7" s="34" customFormat="1" ht="28.15" customHeight="1">
      <c r="A23" s="332" t="s">
        <v>16</v>
      </c>
      <c r="B23" s="333"/>
      <c r="C23" s="334" t="s">
        <v>805</v>
      </c>
      <c r="D23" s="324"/>
      <c r="E23" s="335"/>
      <c r="F23" s="335"/>
      <c r="G23" s="336"/>
    </row>
    <row r="24" spans="1:7" s="34" customFormat="1" ht="4.9000000000000004" customHeight="1" thickBot="1">
      <c r="A24" s="37"/>
      <c r="B24" s="38"/>
      <c r="C24" s="38"/>
      <c r="D24" s="38"/>
      <c r="E24" s="38"/>
      <c r="F24" s="38"/>
      <c r="G24" s="39"/>
    </row>
  </sheetData>
  <sheetProtection password="EE8F" sheet="1" objects="1" scenarios="1" selectLockedCells="1"/>
  <mergeCells count="24">
    <mergeCell ref="A23:B23"/>
    <mergeCell ref="C23:D23"/>
    <mergeCell ref="E23:G23"/>
    <mergeCell ref="A1:G1"/>
    <mergeCell ref="E3:G3"/>
    <mergeCell ref="E4:G4"/>
    <mergeCell ref="A20:G20"/>
    <mergeCell ref="B21:C21"/>
    <mergeCell ref="E21:G21"/>
    <mergeCell ref="B15:C15"/>
    <mergeCell ref="E15:G15"/>
    <mergeCell ref="B16:C16"/>
    <mergeCell ref="E16:G16"/>
    <mergeCell ref="A17:B17"/>
    <mergeCell ref="C17:D17"/>
    <mergeCell ref="E17:G17"/>
    <mergeCell ref="B10:G10"/>
    <mergeCell ref="B11:C11"/>
    <mergeCell ref="E5:G5"/>
    <mergeCell ref="B22:C22"/>
    <mergeCell ref="E22:G22"/>
    <mergeCell ref="A14:G14"/>
    <mergeCell ref="A7:G7"/>
    <mergeCell ref="B9:G9"/>
  </mergeCells>
  <hyperlinks>
    <hyperlink ref="C17" r:id="rId1"/>
    <hyperlink ref="C23" r:id="rId2"/>
  </hyperlinks>
  <printOptions horizontalCentered="1"/>
  <pageMargins left="0.2" right="0.2" top="0.75" bottom="0.5" header="0" footer="0.3"/>
  <pageSetup scale="91" fitToHeight="0" orientation="portrait" r:id="rId3"/>
  <headerFooter>
    <oddFooter>&amp;LAdult Education&amp;R12-2016</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59999389629810485"/>
    <pageSetUpPr fitToPage="1"/>
  </sheetPr>
  <dimension ref="A1:W81"/>
  <sheetViews>
    <sheetView zoomScale="75" zoomScaleNormal="75" zoomScalePageLayoutView="75" workbookViewId="0">
      <selection activeCell="C41" sqref="C41"/>
    </sheetView>
  </sheetViews>
  <sheetFormatPr defaultColWidth="7.7109375" defaultRowHeight="15"/>
  <cols>
    <col min="1" max="1" width="13.7109375" style="45" customWidth="1"/>
    <col min="2" max="2" width="6.140625" style="46" customWidth="1"/>
    <col min="3" max="3" width="89.28515625" style="45" customWidth="1"/>
    <col min="4" max="4" width="33.28515625" style="45" customWidth="1"/>
    <col min="5" max="5" width="14.42578125" style="48" customWidth="1"/>
    <col min="6" max="21" width="7.7109375" style="45" customWidth="1"/>
    <col min="22" max="22" width="16.7109375" style="45" customWidth="1"/>
    <col min="23" max="23" width="10.7109375" style="45" customWidth="1"/>
    <col min="24" max="16384" width="7.7109375" style="45"/>
  </cols>
  <sheetData>
    <row r="1" spans="1:5">
      <c r="C1" s="47" t="s">
        <v>301</v>
      </c>
    </row>
    <row r="2" spans="1:5" ht="31.5" customHeight="1">
      <c r="A2" s="18"/>
      <c r="B2" s="49"/>
      <c r="C2" s="20" t="s">
        <v>302</v>
      </c>
      <c r="D2" s="50" t="str">
        <f>'AEBG Agreement Page'!D1</f>
        <v>ADULT EDUCATION BLOCK GRANT</v>
      </c>
    </row>
    <row r="3" spans="1:5" ht="31.15" customHeight="1">
      <c r="A3" s="19"/>
      <c r="B3" s="49"/>
      <c r="C3" s="21" t="s">
        <v>477</v>
      </c>
      <c r="D3" s="51" t="str">
        <f>IF('AEBG Agreement Page'!G6="","Please Select Entity on 'AEBG Agreement Page'",'AEBG Agreement Page'!G6)</f>
        <v>MT. SAN ANTONIO CCD</v>
      </c>
    </row>
    <row r="4" spans="1:5" ht="25.15" customHeight="1">
      <c r="A4" s="19"/>
      <c r="B4" s="49"/>
      <c r="C4" s="21" t="s">
        <v>476</v>
      </c>
      <c r="D4" s="51" t="str">
        <f>IF('AEBG Agreement Page'!I10="","'",'AEBG Agreement Page'!I10)</f>
        <v>2015/16</v>
      </c>
    </row>
    <row r="5" spans="1:5" ht="25.15" customHeight="1">
      <c r="A5" s="52"/>
      <c r="B5" s="53"/>
      <c r="C5" s="21" t="s">
        <v>478</v>
      </c>
      <c r="D5" s="54" t="str">
        <f>IF('AEBG Contract Page'!E5="","",'AEBG Contract Page'!E5)</f>
        <v>15-328-132</v>
      </c>
    </row>
    <row r="6" spans="1:5" ht="4.9000000000000004" customHeight="1">
      <c r="A6" s="52"/>
      <c r="B6" s="53"/>
      <c r="C6" s="55"/>
      <c r="D6" s="56"/>
    </row>
    <row r="7" spans="1:5" ht="22.9" customHeight="1">
      <c r="A7" s="329" t="s">
        <v>303</v>
      </c>
      <c r="B7" s="329"/>
      <c r="C7" s="329"/>
      <c r="D7" s="329"/>
    </row>
    <row r="8" spans="1:5" ht="3.4" customHeight="1" thickBot="1">
      <c r="A8" s="52"/>
      <c r="B8" s="53"/>
      <c r="C8" s="52"/>
      <c r="D8" s="52"/>
    </row>
    <row r="9" spans="1:5" s="52" customFormat="1" ht="16.899999999999999" customHeight="1">
      <c r="A9" s="350" t="s">
        <v>304</v>
      </c>
      <c r="B9" s="353" t="s">
        <v>305</v>
      </c>
      <c r="C9" s="354"/>
      <c r="D9" s="357" t="s">
        <v>306</v>
      </c>
      <c r="E9" s="57"/>
    </row>
    <row r="10" spans="1:5" s="52" customFormat="1" ht="16.899999999999999" customHeight="1">
      <c r="A10" s="351"/>
      <c r="B10" s="355"/>
      <c r="C10" s="356"/>
      <c r="D10" s="358"/>
      <c r="E10" s="57"/>
    </row>
    <row r="11" spans="1:5" s="60" customFormat="1" ht="31.5" customHeight="1" thickBot="1">
      <c r="A11" s="352"/>
      <c r="B11" s="355"/>
      <c r="C11" s="356"/>
      <c r="D11" s="58">
        <f>IF('AEBG Agreement Page'!I11="","Select Entity on 'AEBG Agreement Page' tab",'AEBG Agreement Page'!I11)</f>
        <v>544913</v>
      </c>
      <c r="E11" s="59"/>
    </row>
    <row r="12" spans="1:5" ht="15" customHeight="1">
      <c r="A12" s="345" t="s">
        <v>307</v>
      </c>
      <c r="B12" s="61"/>
      <c r="C12" s="62"/>
      <c r="D12" s="359">
        <v>0</v>
      </c>
    </row>
    <row r="13" spans="1:5" ht="30" customHeight="1">
      <c r="A13" s="346"/>
      <c r="B13" s="63"/>
      <c r="C13" s="253" t="s">
        <v>806</v>
      </c>
      <c r="D13" s="360"/>
    </row>
    <row r="14" spans="1:5" ht="15" customHeight="1">
      <c r="A14" s="346"/>
      <c r="B14" s="65"/>
      <c r="C14" s="65"/>
      <c r="D14" s="361">
        <v>0</v>
      </c>
    </row>
    <row r="15" spans="1:5" ht="30" customHeight="1">
      <c r="A15" s="346"/>
      <c r="B15" s="66"/>
      <c r="C15" s="64"/>
      <c r="D15" s="362"/>
    </row>
    <row r="16" spans="1:5" ht="15" customHeight="1">
      <c r="A16" s="346"/>
      <c r="B16" s="63"/>
      <c r="C16" s="63"/>
      <c r="D16" s="361">
        <v>0</v>
      </c>
    </row>
    <row r="17" spans="1:22" ht="30" customHeight="1">
      <c r="A17" s="346"/>
      <c r="B17" s="63"/>
      <c r="C17" s="64" t="s">
        <v>807</v>
      </c>
      <c r="D17" s="362"/>
      <c r="V17" s="67"/>
    </row>
    <row r="18" spans="1:22" ht="15" customHeight="1">
      <c r="A18" s="346"/>
      <c r="B18" s="65"/>
      <c r="C18" s="65"/>
      <c r="D18" s="363">
        <v>31012</v>
      </c>
    </row>
    <row r="19" spans="1:22" ht="30" customHeight="1" thickBot="1">
      <c r="A19" s="346"/>
      <c r="B19" s="63"/>
      <c r="C19" s="254"/>
      <c r="D19" s="364"/>
      <c r="E19" s="68">
        <f>SUM(D12:D19)</f>
        <v>31012</v>
      </c>
      <c r="V19" s="67"/>
    </row>
    <row r="20" spans="1:22" ht="15" customHeight="1">
      <c r="A20" s="345" t="s">
        <v>308</v>
      </c>
      <c r="B20" s="62"/>
      <c r="C20" s="62"/>
      <c r="D20" s="365">
        <v>60000</v>
      </c>
    </row>
    <row r="21" spans="1:22" ht="30" customHeight="1">
      <c r="A21" s="346"/>
      <c r="B21" s="63"/>
      <c r="C21" s="253" t="s">
        <v>808</v>
      </c>
      <c r="D21" s="366"/>
    </row>
    <row r="22" spans="1:22" ht="15" customHeight="1">
      <c r="A22" s="346"/>
      <c r="B22" s="65"/>
      <c r="C22" s="65"/>
      <c r="D22" s="361">
        <v>0</v>
      </c>
    </row>
    <row r="23" spans="1:22" ht="30" customHeight="1">
      <c r="A23" s="346"/>
      <c r="B23" s="63"/>
      <c r="C23" s="253" t="s">
        <v>809</v>
      </c>
      <c r="D23" s="362"/>
    </row>
    <row r="24" spans="1:22" ht="15" customHeight="1">
      <c r="A24" s="346"/>
      <c r="B24" s="65"/>
      <c r="C24" s="65"/>
      <c r="D24" s="361">
        <v>0</v>
      </c>
    </row>
    <row r="25" spans="1:22" ht="42.75">
      <c r="A25" s="346"/>
      <c r="B25" s="63"/>
      <c r="C25" s="253" t="s">
        <v>812</v>
      </c>
      <c r="D25" s="362"/>
      <c r="V25" s="67"/>
    </row>
    <row r="26" spans="1:22" ht="15" customHeight="1">
      <c r="A26" s="346"/>
      <c r="B26" s="65"/>
      <c r="C26" s="65"/>
      <c r="D26" s="363">
        <v>145865</v>
      </c>
    </row>
    <row r="27" spans="1:22" ht="30" customHeight="1" thickBot="1">
      <c r="A27" s="347"/>
      <c r="B27" s="69"/>
      <c r="C27" s="252"/>
      <c r="D27" s="364"/>
      <c r="E27" s="68">
        <f>SUM(D20:D27)</f>
        <v>205865</v>
      </c>
      <c r="V27" s="67"/>
    </row>
    <row r="28" spans="1:22" ht="15" customHeight="1">
      <c r="A28" s="345" t="s">
        <v>309</v>
      </c>
      <c r="B28" s="348" t="s">
        <v>310</v>
      </c>
      <c r="C28" s="349"/>
      <c r="D28" s="70"/>
      <c r="E28" s="68"/>
    </row>
    <row r="29" spans="1:22" ht="30" customHeight="1">
      <c r="A29" s="346"/>
      <c r="B29" s="71"/>
      <c r="C29" s="72"/>
      <c r="D29" s="73">
        <v>0</v>
      </c>
      <c r="E29" s="68"/>
    </row>
    <row r="30" spans="1:22" ht="30" customHeight="1">
      <c r="A30" s="346"/>
      <c r="B30" s="71"/>
      <c r="C30" s="255" t="s">
        <v>810</v>
      </c>
      <c r="D30" s="256">
        <v>3927</v>
      </c>
      <c r="E30" s="68"/>
    </row>
    <row r="31" spans="1:22" ht="57">
      <c r="A31" s="346"/>
      <c r="B31" s="71"/>
      <c r="C31" s="255" t="s">
        <v>811</v>
      </c>
      <c r="D31" s="256">
        <v>51823</v>
      </c>
      <c r="E31" s="68"/>
    </row>
    <row r="32" spans="1:22" ht="30" customHeight="1">
      <c r="A32" s="346"/>
      <c r="B32" s="71"/>
      <c r="C32" s="72"/>
      <c r="D32" s="73">
        <v>0</v>
      </c>
      <c r="E32" s="68"/>
    </row>
    <row r="33" spans="1:5" ht="30" customHeight="1">
      <c r="A33" s="346"/>
      <c r="B33" s="71"/>
      <c r="C33" s="72"/>
      <c r="D33" s="73">
        <v>0</v>
      </c>
      <c r="E33" s="68"/>
    </row>
    <row r="34" spans="1:5" ht="30" customHeight="1">
      <c r="A34" s="346"/>
      <c r="B34" s="71"/>
      <c r="C34" s="72"/>
      <c r="D34" s="73">
        <v>0</v>
      </c>
      <c r="E34" s="68"/>
    </row>
    <row r="35" spans="1:5" ht="30" customHeight="1">
      <c r="A35" s="346"/>
      <c r="B35" s="71"/>
      <c r="C35" s="72"/>
      <c r="D35" s="73">
        <v>0</v>
      </c>
      <c r="E35" s="68"/>
    </row>
    <row r="36" spans="1:5" ht="30" customHeight="1" thickBot="1">
      <c r="A36" s="347"/>
      <c r="B36" s="74"/>
      <c r="C36" s="75"/>
      <c r="D36" s="76">
        <v>0</v>
      </c>
      <c r="E36" s="68">
        <f>SUM(D29:D36)</f>
        <v>55750</v>
      </c>
    </row>
    <row r="37" spans="1:5" ht="15" customHeight="1">
      <c r="A37" s="345" t="s">
        <v>311</v>
      </c>
      <c r="B37" s="374" t="s">
        <v>312</v>
      </c>
      <c r="C37" s="374"/>
      <c r="D37" s="70"/>
      <c r="E37" s="68"/>
    </row>
    <row r="38" spans="1:5" ht="30" customHeight="1">
      <c r="A38" s="346"/>
      <c r="B38" s="71"/>
      <c r="C38" s="77"/>
      <c r="D38" s="73">
        <v>0</v>
      </c>
      <c r="E38" s="68"/>
    </row>
    <row r="39" spans="1:5" ht="30" customHeight="1">
      <c r="A39" s="346"/>
      <c r="B39" s="71"/>
      <c r="C39" s="257" t="s">
        <v>813</v>
      </c>
      <c r="D39" s="73">
        <v>0</v>
      </c>
      <c r="E39" s="68"/>
    </row>
    <row r="40" spans="1:5" ht="30" customHeight="1">
      <c r="A40" s="346"/>
      <c r="B40" s="71"/>
      <c r="C40" s="77"/>
      <c r="D40" s="73">
        <v>0</v>
      </c>
      <c r="E40" s="68"/>
    </row>
    <row r="41" spans="1:5" ht="28.5">
      <c r="A41" s="346"/>
      <c r="B41" s="71"/>
      <c r="C41" s="257" t="s">
        <v>814</v>
      </c>
      <c r="D41" s="256">
        <v>69813</v>
      </c>
      <c r="E41" s="68"/>
    </row>
    <row r="42" spans="1:5" ht="30" customHeight="1">
      <c r="A42" s="346"/>
      <c r="B42" s="71"/>
      <c r="C42" s="77"/>
      <c r="D42" s="73">
        <v>0</v>
      </c>
      <c r="E42" s="68"/>
    </row>
    <row r="43" spans="1:5" ht="30" customHeight="1">
      <c r="A43" s="346"/>
      <c r="B43" s="71"/>
      <c r="C43" s="78"/>
      <c r="D43" s="73">
        <v>0</v>
      </c>
      <c r="E43" s="68"/>
    </row>
    <row r="44" spans="1:5" ht="30" customHeight="1" thickBot="1">
      <c r="A44" s="347"/>
      <c r="B44" s="74"/>
      <c r="C44" s="79"/>
      <c r="D44" s="76">
        <v>0</v>
      </c>
      <c r="E44" s="68">
        <f>SUM(D38:D44)</f>
        <v>69813</v>
      </c>
    </row>
    <row r="45" spans="1:5" ht="15" customHeight="1">
      <c r="A45" s="345" t="s">
        <v>313</v>
      </c>
      <c r="B45" s="348" t="s">
        <v>314</v>
      </c>
      <c r="C45" s="349"/>
      <c r="D45" s="70"/>
      <c r="E45" s="68"/>
    </row>
    <row r="46" spans="1:5" ht="30" customHeight="1">
      <c r="A46" s="346"/>
      <c r="B46" s="71"/>
      <c r="C46" s="72"/>
      <c r="D46" s="73">
        <v>0</v>
      </c>
      <c r="E46" s="68"/>
    </row>
    <row r="47" spans="1:5" ht="30" customHeight="1">
      <c r="A47" s="346"/>
      <c r="B47" s="71"/>
      <c r="C47" s="255" t="s">
        <v>815</v>
      </c>
      <c r="D47" s="256">
        <v>19000</v>
      </c>
      <c r="E47" s="68"/>
    </row>
    <row r="48" spans="1:5" ht="28.5">
      <c r="A48" s="346"/>
      <c r="B48" s="71"/>
      <c r="C48" s="255" t="s">
        <v>816</v>
      </c>
      <c r="D48" s="73">
        <v>0</v>
      </c>
      <c r="E48" s="68"/>
    </row>
    <row r="49" spans="1:5" ht="42.75">
      <c r="A49" s="346"/>
      <c r="B49" s="71"/>
      <c r="C49" s="255" t="s">
        <v>817</v>
      </c>
      <c r="D49" s="256">
        <v>101031</v>
      </c>
      <c r="E49" s="68"/>
    </row>
    <row r="50" spans="1:5" ht="30" customHeight="1">
      <c r="A50" s="346"/>
      <c r="B50" s="71"/>
      <c r="C50" s="72"/>
      <c r="D50" s="73">
        <v>0</v>
      </c>
      <c r="E50" s="68"/>
    </row>
    <row r="51" spans="1:5" ht="30" customHeight="1">
      <c r="A51" s="346"/>
      <c r="B51" s="71"/>
      <c r="C51" s="72"/>
      <c r="D51" s="73">
        <v>0</v>
      </c>
      <c r="E51" s="68"/>
    </row>
    <row r="52" spans="1:5" ht="30" customHeight="1">
      <c r="A52" s="346"/>
      <c r="B52" s="71"/>
      <c r="C52" s="72"/>
      <c r="D52" s="73">
        <v>0</v>
      </c>
      <c r="E52" s="68"/>
    </row>
    <row r="53" spans="1:5" ht="30" customHeight="1">
      <c r="A53" s="346"/>
      <c r="B53" s="71"/>
      <c r="C53" s="72"/>
      <c r="D53" s="73">
        <v>0</v>
      </c>
      <c r="E53" s="68"/>
    </row>
    <row r="54" spans="1:5" ht="30" customHeight="1">
      <c r="A54" s="346"/>
      <c r="B54" s="71"/>
      <c r="C54" s="72"/>
      <c r="D54" s="73">
        <v>0</v>
      </c>
      <c r="E54" s="68"/>
    </row>
    <row r="55" spans="1:5" ht="30" customHeight="1">
      <c r="A55" s="346"/>
      <c r="B55" s="71"/>
      <c r="C55" s="72"/>
      <c r="D55" s="73">
        <v>0</v>
      </c>
      <c r="E55" s="68"/>
    </row>
    <row r="56" spans="1:5" ht="30" customHeight="1">
      <c r="A56" s="346"/>
      <c r="B56" s="71"/>
      <c r="C56" s="72"/>
      <c r="D56" s="73">
        <v>0</v>
      </c>
      <c r="E56" s="68"/>
    </row>
    <row r="57" spans="1:5" ht="30" customHeight="1">
      <c r="A57" s="346"/>
      <c r="B57" s="71"/>
      <c r="C57" s="72"/>
      <c r="D57" s="73">
        <v>0</v>
      </c>
      <c r="E57" s="68"/>
    </row>
    <row r="58" spans="1:5" ht="30" customHeight="1">
      <c r="A58" s="346"/>
      <c r="B58" s="71"/>
      <c r="C58" s="72"/>
      <c r="D58" s="73">
        <v>0</v>
      </c>
      <c r="E58" s="68"/>
    </row>
    <row r="59" spans="1:5" ht="30" customHeight="1">
      <c r="A59" s="346"/>
      <c r="B59" s="71"/>
      <c r="C59" s="72"/>
      <c r="D59" s="73">
        <v>0</v>
      </c>
      <c r="E59" s="68"/>
    </row>
    <row r="60" spans="1:5" ht="30" customHeight="1">
      <c r="A60" s="346"/>
      <c r="B60" s="71"/>
      <c r="C60" s="72"/>
      <c r="D60" s="73">
        <v>0</v>
      </c>
      <c r="E60" s="68"/>
    </row>
    <row r="61" spans="1:5" ht="30" customHeight="1">
      <c r="A61" s="346"/>
      <c r="B61" s="71"/>
      <c r="C61" s="72"/>
      <c r="D61" s="73">
        <v>0</v>
      </c>
      <c r="E61" s="68"/>
    </row>
    <row r="62" spans="1:5" ht="30" customHeight="1">
      <c r="A62" s="346"/>
      <c r="B62" s="71"/>
      <c r="C62" s="72"/>
      <c r="D62" s="73">
        <v>0</v>
      </c>
      <c r="E62" s="68"/>
    </row>
    <row r="63" spans="1:5" ht="30" customHeight="1">
      <c r="A63" s="346"/>
      <c r="B63" s="71"/>
      <c r="C63" s="72"/>
      <c r="D63" s="73">
        <v>0</v>
      </c>
      <c r="E63" s="68"/>
    </row>
    <row r="64" spans="1:5" ht="30" customHeight="1" thickBot="1">
      <c r="A64" s="347"/>
      <c r="B64" s="74"/>
      <c r="C64" s="75"/>
      <c r="D64" s="76">
        <v>0</v>
      </c>
      <c r="E64" s="68">
        <f>SUM(D46:D64)</f>
        <v>120031</v>
      </c>
    </row>
    <row r="65" spans="1:23" ht="15" customHeight="1">
      <c r="A65" s="345" t="s">
        <v>315</v>
      </c>
      <c r="B65" s="375" t="s">
        <v>316</v>
      </c>
      <c r="C65" s="376"/>
      <c r="D65" s="70"/>
      <c r="E65" s="68"/>
    </row>
    <row r="66" spans="1:23" ht="30" customHeight="1">
      <c r="A66" s="346"/>
      <c r="B66" s="71"/>
      <c r="C66" s="258" t="s">
        <v>818</v>
      </c>
      <c r="D66" s="256">
        <v>4000</v>
      </c>
      <c r="E66" s="68"/>
    </row>
    <row r="67" spans="1:23" ht="30" customHeight="1" thickBot="1">
      <c r="A67" s="347"/>
      <c r="B67" s="74"/>
      <c r="C67" s="253" t="s">
        <v>819</v>
      </c>
      <c r="D67" s="259">
        <v>35300</v>
      </c>
      <c r="E67" s="68">
        <f>SUM(D66:D67)</f>
        <v>39300</v>
      </c>
    </row>
    <row r="68" spans="1:23" ht="15" customHeight="1">
      <c r="A68" s="346" t="s">
        <v>317</v>
      </c>
      <c r="B68" s="367" t="s">
        <v>318</v>
      </c>
      <c r="C68" s="367"/>
      <c r="D68" s="70"/>
    </row>
    <row r="69" spans="1:23" ht="30" customHeight="1" thickBot="1">
      <c r="A69" s="346"/>
      <c r="B69" s="72"/>
      <c r="C69" s="72"/>
      <c r="D69" s="76">
        <v>0</v>
      </c>
      <c r="E69" s="68">
        <f>D69</f>
        <v>0</v>
      </c>
    </row>
    <row r="70" spans="1:23" ht="24.75" customHeight="1" thickBot="1">
      <c r="A70" s="368" t="s">
        <v>319</v>
      </c>
      <c r="B70" s="369"/>
      <c r="C70" s="370"/>
      <c r="D70" s="80">
        <f>SUM(D12:D69)</f>
        <v>521771</v>
      </c>
    </row>
    <row r="71" spans="1:23" ht="19.899999999999999" customHeight="1" thickBot="1">
      <c r="A71" s="250"/>
      <c r="B71" s="249"/>
      <c r="C71" s="249" t="s">
        <v>791</v>
      </c>
      <c r="D71" s="81">
        <v>23142</v>
      </c>
      <c r="E71" s="82"/>
      <c r="V71" s="48">
        <f>ROUNDDOWN(D11*30%,0)</f>
        <v>163473</v>
      </c>
      <c r="W71" s="48"/>
    </row>
    <row r="72" spans="1:23" ht="18.75" hidden="1" customHeight="1" thickBot="1">
      <c r="A72" s="246"/>
      <c r="B72" s="247"/>
      <c r="C72" s="248"/>
      <c r="D72" s="83"/>
      <c r="E72" s="82"/>
    </row>
    <row r="73" spans="1:23" ht="28.5" customHeight="1" thickBot="1">
      <c r="A73" s="371" t="s">
        <v>320</v>
      </c>
      <c r="B73" s="372"/>
      <c r="C73" s="373"/>
      <c r="D73" s="171">
        <f>SUM(D70:D71)</f>
        <v>544913</v>
      </c>
      <c r="V73" s="48">
        <f>SUM(D70:D71)</f>
        <v>544913</v>
      </c>
      <c r="W73" s="48"/>
    </row>
    <row r="74" spans="1:23" ht="45.75" customHeight="1">
      <c r="A74" s="52"/>
      <c r="B74" s="53"/>
      <c r="C74" s="52"/>
      <c r="D74" s="84" t="str">
        <f>IF(D73&gt;D11,"ERROR-Total Costs Requested have Exceeded the Project Budget Amount Awarded.","")</f>
        <v/>
      </c>
    </row>
    <row r="81" spans="22:22">
      <c r="V81" s="85"/>
    </row>
  </sheetData>
  <sheetProtection algorithmName="SHA-512" hashValue="pzPJAn4eUJy9kb8xUaeBYNPGVPRCD4KfnzR67JXMt/Wq8BrduXQZP7TYfcnuWfJv9t3mrHEkVixRPT9lBQ9mKQ==" saltValue="7gXSRaWoJjunTwUC6B4fVg==" spinCount="100000" sheet="1" formatCells="0" formatRows="0" selectLockedCells="1"/>
  <mergeCells count="26">
    <mergeCell ref="A68:A69"/>
    <mergeCell ref="B68:C68"/>
    <mergeCell ref="A70:C70"/>
    <mergeCell ref="A73:C73"/>
    <mergeCell ref="A37:A44"/>
    <mergeCell ref="B37:C37"/>
    <mergeCell ref="A45:A64"/>
    <mergeCell ref="B45:C45"/>
    <mergeCell ref="A65:A67"/>
    <mergeCell ref="B65:C65"/>
    <mergeCell ref="A28:A36"/>
    <mergeCell ref="B28:C28"/>
    <mergeCell ref="A7:D7"/>
    <mergeCell ref="A9:A11"/>
    <mergeCell ref="B9:C11"/>
    <mergeCell ref="D9:D10"/>
    <mergeCell ref="A12:A19"/>
    <mergeCell ref="D12:D13"/>
    <mergeCell ref="D14:D15"/>
    <mergeCell ref="D16:D17"/>
    <mergeCell ref="D18:D19"/>
    <mergeCell ref="A20:A27"/>
    <mergeCell ref="D20:D21"/>
    <mergeCell ref="D22:D23"/>
    <mergeCell ref="D24:D25"/>
    <mergeCell ref="D26:D27"/>
  </mergeCells>
  <printOptions horizontalCentered="1"/>
  <pageMargins left="0.2" right="0.2" top="0.75" bottom="0.5" header="0" footer="0.3"/>
  <pageSetup scale="72" fitToHeight="0" orientation="portrait" r:id="rId1"/>
  <headerFooter>
    <oddFooter>&amp;LAdult Education&amp;R12-2016</oddFooter>
  </headerFooter>
  <rowBreaks count="1" manualBreakCount="1">
    <brk id="44" max="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59999389629810485"/>
    <pageSetUpPr fitToPage="1"/>
  </sheetPr>
  <dimension ref="A1:F35"/>
  <sheetViews>
    <sheetView topLeftCell="A15" workbookViewId="0">
      <selection activeCell="C41" sqref="C41"/>
    </sheetView>
  </sheetViews>
  <sheetFormatPr defaultColWidth="7.7109375" defaultRowHeight="11.25"/>
  <cols>
    <col min="1" max="1" width="13" style="45" customWidth="1"/>
    <col min="2" max="2" width="11.42578125" style="45" customWidth="1"/>
    <col min="3" max="3" width="41" style="45" customWidth="1"/>
    <col min="4" max="4" width="7.7109375" style="45"/>
    <col min="5" max="5" width="36.42578125" style="45" customWidth="1"/>
    <col min="6" max="6" width="23.7109375" style="45" customWidth="1"/>
    <col min="7" max="16384" width="7.7109375" style="45"/>
  </cols>
  <sheetData>
    <row r="1" spans="1:6" ht="19.899999999999999" customHeight="1">
      <c r="C1" s="378" t="s">
        <v>301</v>
      </c>
      <c r="D1" s="378"/>
    </row>
    <row r="2" spans="1:6" ht="31.15" customHeight="1">
      <c r="A2" s="18"/>
      <c r="B2" s="19"/>
      <c r="D2" s="20" t="s">
        <v>302</v>
      </c>
      <c r="E2" s="166" t="str">
        <f>'Budget Detail Sheet'!D2</f>
        <v>ADULT EDUCATION BLOCK GRANT</v>
      </c>
    </row>
    <row r="3" spans="1:6" ht="31.15" customHeight="1">
      <c r="A3" s="19"/>
      <c r="B3" s="19"/>
      <c r="D3" s="21" t="str">
        <f>'Budget Detail Sheet'!C3</f>
        <v xml:space="preserve">ENTITY: </v>
      </c>
      <c r="E3" s="167" t="str">
        <f>'Budget Detail Sheet'!D3</f>
        <v>MT. SAN ANTONIO CCD</v>
      </c>
    </row>
    <row r="4" spans="1:6" ht="30" customHeight="1">
      <c r="A4" s="19"/>
      <c r="B4" s="19"/>
      <c r="D4" s="21" t="s">
        <v>8</v>
      </c>
      <c r="E4" s="168" t="str">
        <f>'Budget Detail Sheet'!D4</f>
        <v>2015/16</v>
      </c>
    </row>
    <row r="5" spans="1:6" ht="19.899999999999999" customHeight="1">
      <c r="A5" s="19"/>
      <c r="B5" s="19"/>
      <c r="D5" s="21" t="str">
        <f>'Budget Detail Sheet'!C5</f>
        <v xml:space="preserve">ALLOCATION NUMBER: </v>
      </c>
      <c r="E5" s="54" t="str">
        <f>'Budget Detail Sheet'!D5</f>
        <v>15-328-132</v>
      </c>
    </row>
    <row r="6" spans="1:6" ht="6" customHeight="1">
      <c r="A6" s="52"/>
      <c r="B6" s="52"/>
      <c r="C6" s="52"/>
      <c r="D6" s="52"/>
      <c r="E6" s="52"/>
    </row>
    <row r="7" spans="1:6" ht="20.25">
      <c r="A7" s="329" t="s">
        <v>321</v>
      </c>
      <c r="B7" s="329"/>
      <c r="C7" s="329"/>
      <c r="D7" s="329"/>
      <c r="E7" s="329"/>
    </row>
    <row r="8" spans="1:6" ht="6" customHeight="1">
      <c r="A8" s="52"/>
      <c r="B8" s="52"/>
      <c r="C8" s="52"/>
      <c r="D8" s="52"/>
      <c r="E8" s="52"/>
    </row>
    <row r="9" spans="1:6" ht="16.149999999999999" customHeight="1" thickBot="1">
      <c r="A9" s="86" t="s">
        <v>322</v>
      </c>
      <c r="B9" s="379" t="s">
        <v>323</v>
      </c>
      <c r="C9" s="379"/>
      <c r="D9" s="379"/>
      <c r="E9" s="379"/>
    </row>
    <row r="10" spans="1:6" ht="36" customHeight="1">
      <c r="A10" s="380" t="s">
        <v>304</v>
      </c>
      <c r="B10" s="383" t="s">
        <v>305</v>
      </c>
      <c r="C10" s="384"/>
      <c r="D10" s="389" t="s">
        <v>324</v>
      </c>
      <c r="E10" s="392" t="s">
        <v>325</v>
      </c>
    </row>
    <row r="11" spans="1:6" ht="15" customHeight="1" thickBot="1">
      <c r="A11" s="381"/>
      <c r="B11" s="385"/>
      <c r="C11" s="386"/>
      <c r="D11" s="390"/>
      <c r="E11" s="393"/>
    </row>
    <row r="12" spans="1:6" s="89" customFormat="1" ht="24" customHeight="1" thickBot="1">
      <c r="A12" s="382"/>
      <c r="B12" s="387"/>
      <c r="C12" s="388"/>
      <c r="D12" s="391"/>
      <c r="E12" s="87">
        <f>'Budget Detail Sheet'!D11</f>
        <v>544913</v>
      </c>
      <c r="F12" s="88" t="str">
        <f>IF(E12&lt;=0,"Please enter requested amount on 'Do First' tab.","")</f>
        <v/>
      </c>
    </row>
    <row r="13" spans="1:6" s="93" customFormat="1" ht="30" customHeight="1">
      <c r="A13" s="90">
        <v>1000</v>
      </c>
      <c r="B13" s="377" t="s">
        <v>326</v>
      </c>
      <c r="C13" s="377"/>
      <c r="D13" s="91" t="s">
        <v>327</v>
      </c>
      <c r="E13" s="92">
        <f>'Budget Detail Sheet'!E19</f>
        <v>31012</v>
      </c>
    </row>
    <row r="14" spans="1:6" s="93" customFormat="1" ht="30" customHeight="1">
      <c r="A14" s="94">
        <v>2000</v>
      </c>
      <c r="B14" s="400" t="s">
        <v>328</v>
      </c>
      <c r="C14" s="400"/>
      <c r="D14" s="95" t="s">
        <v>329</v>
      </c>
      <c r="E14" s="96">
        <f>'Budget Detail Sheet'!E27</f>
        <v>205865</v>
      </c>
    </row>
    <row r="15" spans="1:6" s="93" customFormat="1" ht="30" customHeight="1">
      <c r="A15" s="97">
        <v>3000</v>
      </c>
      <c r="B15" s="400" t="s">
        <v>330</v>
      </c>
      <c r="C15" s="400"/>
      <c r="D15" s="95" t="s">
        <v>331</v>
      </c>
      <c r="E15" s="96">
        <f>'Budget Detail Sheet'!E36</f>
        <v>55750</v>
      </c>
    </row>
    <row r="16" spans="1:6" s="93" customFormat="1" ht="30" customHeight="1">
      <c r="A16" s="94">
        <v>4000</v>
      </c>
      <c r="B16" s="400" t="s">
        <v>332</v>
      </c>
      <c r="C16" s="400"/>
      <c r="D16" s="95" t="s">
        <v>333</v>
      </c>
      <c r="E16" s="96">
        <f>'Budget Detail Sheet'!E44</f>
        <v>69813</v>
      </c>
    </row>
    <row r="17" spans="1:6" s="93" customFormat="1" ht="30" customHeight="1">
      <c r="A17" s="97">
        <v>5000</v>
      </c>
      <c r="B17" s="400" t="s">
        <v>334</v>
      </c>
      <c r="C17" s="400"/>
      <c r="D17" s="95" t="s">
        <v>335</v>
      </c>
      <c r="E17" s="96">
        <f>'Budget Detail Sheet'!E64</f>
        <v>120031</v>
      </c>
    </row>
    <row r="18" spans="1:6" s="93" customFormat="1" ht="30" customHeight="1">
      <c r="A18" s="94">
        <v>6000</v>
      </c>
      <c r="B18" s="400" t="s">
        <v>336</v>
      </c>
      <c r="C18" s="400"/>
      <c r="D18" s="95" t="s">
        <v>337</v>
      </c>
      <c r="E18" s="96">
        <f>'Budget Detail Sheet'!E67</f>
        <v>39300</v>
      </c>
    </row>
    <row r="19" spans="1:6" s="93" customFormat="1" ht="30" customHeight="1" thickBot="1">
      <c r="A19" s="98">
        <v>7000</v>
      </c>
      <c r="B19" s="401" t="s">
        <v>338</v>
      </c>
      <c r="C19" s="401"/>
      <c r="D19" s="99" t="s">
        <v>339</v>
      </c>
      <c r="E19" s="96">
        <f>'Budget Detail Sheet'!E69</f>
        <v>0</v>
      </c>
    </row>
    <row r="20" spans="1:6" ht="22.9" customHeight="1">
      <c r="A20" s="403" t="s">
        <v>340</v>
      </c>
      <c r="B20" s="404"/>
      <c r="C20" s="405"/>
      <c r="D20" s="100" t="s">
        <v>341</v>
      </c>
      <c r="E20" s="101">
        <f>SUM(E13:E19)</f>
        <v>521771</v>
      </c>
    </row>
    <row r="21" spans="1:6" ht="22.9" customHeight="1">
      <c r="A21" s="406" t="s">
        <v>790</v>
      </c>
      <c r="B21" s="407"/>
      <c r="C21" s="408"/>
      <c r="D21" s="394" t="s">
        <v>342</v>
      </c>
      <c r="E21" s="102">
        <f>'Budget Detail Sheet'!D71</f>
        <v>23142</v>
      </c>
      <c r="F21" s="103"/>
    </row>
    <row r="22" spans="1:6" ht="15" customHeight="1" thickBot="1">
      <c r="A22" s="409"/>
      <c r="B22" s="410"/>
      <c r="C22" s="411"/>
      <c r="D22" s="395"/>
      <c r="E22" s="104">
        <f>'Budget Detail Sheet'!D72</f>
        <v>0</v>
      </c>
      <c r="F22" s="103"/>
    </row>
    <row r="23" spans="1:6" ht="30.4" customHeight="1" thickBot="1">
      <c r="A23" s="105"/>
      <c r="B23" s="396" t="s">
        <v>343</v>
      </c>
      <c r="C23" s="397"/>
      <c r="D23" s="106" t="s">
        <v>344</v>
      </c>
      <c r="E23" s="172">
        <f>'Budget Detail Sheet'!D73</f>
        <v>544913</v>
      </c>
    </row>
    <row r="24" spans="1:6" ht="30" customHeight="1">
      <c r="A24" s="52"/>
      <c r="B24" s="52"/>
      <c r="C24" s="52"/>
      <c r="E24" s="107" t="str">
        <f>IF(E23&gt;E12,"ERROR-Total Costs Requested have Exceeded the Amount Awarded.","")</f>
        <v/>
      </c>
    </row>
    <row r="25" spans="1:6" ht="34.9" customHeight="1">
      <c r="A25" s="398" t="s">
        <v>345</v>
      </c>
      <c r="B25" s="398"/>
      <c r="C25" s="398"/>
      <c r="D25" s="398"/>
      <c r="E25" s="398"/>
    </row>
    <row r="26" spans="1:6" ht="15" customHeight="1">
      <c r="A26" s="108"/>
      <c r="B26" s="108"/>
      <c r="C26" s="108"/>
      <c r="D26" s="108"/>
      <c r="E26" s="108"/>
    </row>
    <row r="27" spans="1:6" ht="15">
      <c r="A27" s="109" t="s">
        <v>19</v>
      </c>
      <c r="B27" s="52"/>
      <c r="C27" s="52"/>
      <c r="D27" s="52"/>
      <c r="E27" s="52"/>
    </row>
    <row r="28" spans="1:6" ht="30" customHeight="1" thickBot="1">
      <c r="A28" s="110" t="s">
        <v>4</v>
      </c>
      <c r="B28" s="399" t="str">
        <f>IF('AEBG Contract Page'!B15="","",'AEBG Contract Page'!B15)</f>
        <v>Madelyn Arballo</v>
      </c>
      <c r="C28" s="399"/>
      <c r="D28" s="111" t="s">
        <v>5</v>
      </c>
      <c r="E28" s="169" t="str">
        <f>IF('AEBG Contract Page'!E16="","",'AEBG Contract Page'!E16)</f>
        <v>909-274-2937</v>
      </c>
    </row>
    <row r="29" spans="1:6" ht="40.15" customHeight="1" thickBot="1">
      <c r="A29" s="113" t="s">
        <v>346</v>
      </c>
      <c r="B29" s="402"/>
      <c r="C29" s="402"/>
      <c r="D29" s="111" t="s">
        <v>0</v>
      </c>
      <c r="E29" s="114"/>
    </row>
    <row r="30" spans="1:6" ht="25.9" customHeight="1">
      <c r="A30" s="110"/>
      <c r="B30" s="115"/>
      <c r="C30" s="115"/>
      <c r="D30" s="110"/>
      <c r="E30" s="116"/>
    </row>
    <row r="31" spans="1:6" ht="15.75">
      <c r="A31" s="109" t="s">
        <v>347</v>
      </c>
      <c r="B31" s="115"/>
      <c r="C31" s="115"/>
      <c r="D31" s="110"/>
      <c r="E31" s="116"/>
    </row>
    <row r="32" spans="1:6" ht="30" customHeight="1" thickBot="1">
      <c r="A32" s="110" t="s">
        <v>4</v>
      </c>
      <c r="B32" s="399" t="str">
        <f>IF('AEBG Contract Page'!B21="","",'AEBG Contract Page'!B21)</f>
        <v>Rosa Royce</v>
      </c>
      <c r="C32" s="399"/>
      <c r="D32" s="111" t="s">
        <v>5</v>
      </c>
      <c r="E32" s="112" t="str">
        <f>IF('AEBG Contract Page'!B22="","",'AEBG Contract Page'!B22)</f>
        <v>Controller/Compliance Officer</v>
      </c>
    </row>
    <row r="33" spans="1:5" ht="40.15" customHeight="1" thickBot="1">
      <c r="A33" s="113" t="s">
        <v>346</v>
      </c>
      <c r="B33" s="402"/>
      <c r="C33" s="402"/>
      <c r="D33" s="111" t="s">
        <v>0</v>
      </c>
      <c r="E33" s="114"/>
    </row>
    <row r="34" spans="1:5">
      <c r="A34" s="52"/>
      <c r="B34" s="52"/>
      <c r="C34" s="52"/>
      <c r="D34" s="52"/>
      <c r="E34" s="52"/>
    </row>
    <row r="35" spans="1:5">
      <c r="A35" s="52"/>
      <c r="B35" s="52"/>
      <c r="C35" s="52"/>
      <c r="D35" s="52"/>
      <c r="E35" s="52"/>
    </row>
  </sheetData>
  <sheetProtection password="EE8F" sheet="1" objects="1" scenarios="1" selectLockedCells="1" selectUnlockedCells="1"/>
  <mergeCells count="23">
    <mergeCell ref="B29:C29"/>
    <mergeCell ref="B32:C32"/>
    <mergeCell ref="B33:C33"/>
    <mergeCell ref="A20:C20"/>
    <mergeCell ref="A21:C22"/>
    <mergeCell ref="D21:D22"/>
    <mergeCell ref="B23:C23"/>
    <mergeCell ref="A25:E25"/>
    <mergeCell ref="B28:C28"/>
    <mergeCell ref="B14:C14"/>
    <mergeCell ref="B15:C15"/>
    <mergeCell ref="B16:C16"/>
    <mergeCell ref="B17:C17"/>
    <mergeCell ref="B18:C18"/>
    <mergeCell ref="B19:C19"/>
    <mergeCell ref="B13:C13"/>
    <mergeCell ref="C1:D1"/>
    <mergeCell ref="A7:E7"/>
    <mergeCell ref="B9:E9"/>
    <mergeCell ref="A10:A12"/>
    <mergeCell ref="B10:C12"/>
    <mergeCell ref="D10:D12"/>
    <mergeCell ref="E10:E11"/>
  </mergeCells>
  <printOptions horizontalCentered="1"/>
  <pageMargins left="0.2" right="0.2" top="0.75" bottom="0.5" header="0" footer="0.3"/>
  <pageSetup scale="94" fitToHeight="0" orientation="portrait" r:id="rId1"/>
  <headerFooter>
    <oddFooter>&amp;LAdult Education&amp;R12-2016</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H101"/>
  <sheetViews>
    <sheetView topLeftCell="A13" zoomScale="87" zoomScaleNormal="87" zoomScalePageLayoutView="87" workbookViewId="0">
      <selection activeCell="C41" sqref="C41"/>
    </sheetView>
  </sheetViews>
  <sheetFormatPr defaultColWidth="7.7109375" defaultRowHeight="11.25"/>
  <cols>
    <col min="1" max="1" width="6" style="45" customWidth="1"/>
    <col min="2" max="2" width="15.7109375" style="45" customWidth="1"/>
    <col min="3" max="3" width="8.7109375" style="45" customWidth="1"/>
    <col min="4" max="4" width="2.7109375" style="45" customWidth="1"/>
    <col min="5" max="5" width="35.7109375" style="45" customWidth="1"/>
    <col min="6" max="6" width="60.7109375" style="45" customWidth="1"/>
    <col min="7" max="8" width="23.7109375" style="45" customWidth="1"/>
    <col min="9" max="9" width="15" style="45" customWidth="1"/>
    <col min="10" max="10" width="23.7109375" style="45" customWidth="1"/>
    <col min="11" max="16384" width="7.7109375" style="45"/>
  </cols>
  <sheetData>
    <row r="1" spans="1:8" ht="19.899999999999999" customHeight="1">
      <c r="E1" s="378" t="s">
        <v>301</v>
      </c>
      <c r="F1" s="378"/>
    </row>
    <row r="2" spans="1:8" ht="25.15" customHeight="1">
      <c r="A2" s="18"/>
      <c r="B2" s="18"/>
      <c r="C2" s="18"/>
      <c r="D2" s="18"/>
      <c r="E2" s="18"/>
      <c r="F2" s="117" t="s">
        <v>302</v>
      </c>
      <c r="G2" s="413" t="str">
        <f>'Budget Detail Sheet'!D2</f>
        <v>ADULT EDUCATION BLOCK GRANT</v>
      </c>
      <c r="H2" s="413"/>
    </row>
    <row r="3" spans="1:8" ht="25.15" customHeight="1">
      <c r="A3" s="19"/>
      <c r="B3" s="19"/>
      <c r="C3" s="19"/>
      <c r="D3" s="19"/>
      <c r="E3" s="19"/>
      <c r="F3" s="118" t="str">
        <f>'Budget Detail Sheet'!C3</f>
        <v xml:space="preserve">ENTITY: </v>
      </c>
      <c r="G3" s="414" t="str">
        <f>'Budget Detail Sheet'!D3</f>
        <v>MT. SAN ANTONIO CCD</v>
      </c>
      <c r="H3" s="414"/>
    </row>
    <row r="4" spans="1:8" ht="25.15" customHeight="1">
      <c r="A4" s="19"/>
      <c r="B4" s="19"/>
      <c r="C4" s="19"/>
      <c r="D4" s="19"/>
      <c r="E4" s="19"/>
      <c r="F4" s="118" t="str">
        <f>'Budget Detail Sheet'!C4</f>
        <v xml:space="preserve">FISCAL YEAR: </v>
      </c>
      <c r="G4" s="414" t="str">
        <f>'Budget Detail Sheet'!D4</f>
        <v>2015/16</v>
      </c>
      <c r="H4" s="414"/>
    </row>
    <row r="5" spans="1:8" ht="25.15" customHeight="1">
      <c r="A5" s="19"/>
      <c r="B5" s="19"/>
      <c r="C5" s="19"/>
      <c r="D5" s="19"/>
      <c r="E5" s="19"/>
      <c r="F5" s="118" t="str">
        <f>'Budget Detail Sheet'!C5</f>
        <v xml:space="preserve">ALLOCATION NUMBER: </v>
      </c>
      <c r="G5" s="43" t="str">
        <f>'Budget Detail Sheet'!D5</f>
        <v>15-328-132</v>
      </c>
      <c r="H5" s="119"/>
    </row>
    <row r="6" spans="1:8" ht="7.9" customHeight="1">
      <c r="A6" s="52"/>
      <c r="B6" s="52"/>
      <c r="C6" s="52"/>
      <c r="D6" s="52"/>
      <c r="E6" s="52"/>
      <c r="F6" s="52"/>
      <c r="G6" s="52"/>
      <c r="H6" s="52"/>
    </row>
    <row r="7" spans="1:8" ht="20.25">
      <c r="A7" s="329" t="s">
        <v>348</v>
      </c>
      <c r="B7" s="329"/>
      <c r="C7" s="329"/>
      <c r="D7" s="329"/>
      <c r="E7" s="329"/>
      <c r="F7" s="329"/>
      <c r="G7" s="329"/>
      <c r="H7" s="329"/>
    </row>
    <row r="8" spans="1:8" ht="18">
      <c r="A8" s="412" t="s">
        <v>480</v>
      </c>
      <c r="B8" s="412"/>
      <c r="C8" s="412"/>
      <c r="D8" s="412"/>
      <c r="E8" s="412"/>
      <c r="F8" s="412"/>
      <c r="G8" s="412"/>
      <c r="H8" s="412"/>
    </row>
    <row r="9" spans="1:8" ht="7.9" customHeight="1" thickBot="1">
      <c r="A9" s="52"/>
      <c r="B9" s="52"/>
      <c r="C9" s="52"/>
      <c r="D9" s="52"/>
      <c r="E9" s="52"/>
      <c r="F9" s="52"/>
      <c r="G9" s="52"/>
      <c r="H9" s="52"/>
    </row>
    <row r="10" spans="1:8" ht="18" customHeight="1">
      <c r="A10" s="24" t="s">
        <v>349</v>
      </c>
      <c r="B10" s="120"/>
      <c r="C10" s="121">
        <v>1</v>
      </c>
      <c r="D10" s="122"/>
      <c r="E10" s="122"/>
      <c r="F10" s="122"/>
      <c r="G10" s="122"/>
      <c r="H10" s="123"/>
    </row>
    <row r="11" spans="1:8" s="119" customFormat="1" ht="49.9" customHeight="1" thickBot="1">
      <c r="A11" s="415" t="s">
        <v>479</v>
      </c>
      <c r="B11" s="416"/>
      <c r="C11" s="416"/>
      <c r="D11" s="416"/>
      <c r="E11" s="416"/>
      <c r="F11" s="416"/>
      <c r="G11" s="416"/>
      <c r="H11" s="417"/>
    </row>
    <row r="12" spans="1:8" ht="7.9" customHeight="1" thickBot="1">
      <c r="A12" s="52"/>
      <c r="B12" s="52"/>
      <c r="C12" s="52"/>
      <c r="D12" s="52"/>
      <c r="E12" s="52"/>
      <c r="F12" s="52"/>
      <c r="G12" s="52"/>
      <c r="H12" s="52"/>
    </row>
    <row r="13" spans="1:8" s="127" customFormat="1" ht="37.15" customHeight="1" thickBot="1">
      <c r="A13" s="124" t="s">
        <v>350</v>
      </c>
      <c r="B13" s="418" t="s">
        <v>351</v>
      </c>
      <c r="C13" s="419"/>
      <c r="D13" s="419"/>
      <c r="E13" s="420"/>
      <c r="F13" s="124" t="s">
        <v>352</v>
      </c>
      <c r="G13" s="125" t="s">
        <v>353</v>
      </c>
      <c r="H13" s="126" t="s">
        <v>354</v>
      </c>
    </row>
    <row r="14" spans="1:8" s="127" customFormat="1" ht="37.9" customHeight="1">
      <c r="A14" s="421">
        <v>1.1000000000000001</v>
      </c>
      <c r="B14" s="424" t="s">
        <v>820</v>
      </c>
      <c r="C14" s="425"/>
      <c r="D14" s="425"/>
      <c r="E14" s="426"/>
      <c r="F14" s="433" t="s">
        <v>821</v>
      </c>
      <c r="G14" s="128"/>
      <c r="H14" s="128"/>
    </row>
    <row r="15" spans="1:8" s="127" customFormat="1" ht="37.9" customHeight="1">
      <c r="A15" s="422"/>
      <c r="B15" s="427"/>
      <c r="C15" s="428"/>
      <c r="D15" s="428"/>
      <c r="E15" s="429"/>
      <c r="F15" s="364"/>
      <c r="G15" s="261" t="s">
        <v>822</v>
      </c>
      <c r="H15" s="261" t="s">
        <v>823</v>
      </c>
    </row>
    <row r="16" spans="1:8" s="127" customFormat="1" ht="37.9" customHeight="1">
      <c r="A16" s="422"/>
      <c r="B16" s="427"/>
      <c r="C16" s="428"/>
      <c r="D16" s="428"/>
      <c r="E16" s="429"/>
      <c r="F16" s="364"/>
      <c r="G16" s="129"/>
      <c r="H16" s="129"/>
    </row>
    <row r="17" spans="1:8" s="127" customFormat="1" ht="37.9" customHeight="1" thickBot="1">
      <c r="A17" s="423"/>
      <c r="B17" s="430"/>
      <c r="C17" s="431"/>
      <c r="D17" s="431"/>
      <c r="E17" s="432"/>
      <c r="F17" s="434"/>
      <c r="G17" s="130"/>
      <c r="H17" s="130"/>
    </row>
    <row r="18" spans="1:8" s="127" customFormat="1" ht="37.9" customHeight="1">
      <c r="A18" s="421" t="s">
        <v>355</v>
      </c>
      <c r="B18" s="424" t="s">
        <v>824</v>
      </c>
      <c r="C18" s="425"/>
      <c r="D18" s="425"/>
      <c r="E18" s="426"/>
      <c r="F18" s="433" t="s">
        <v>828</v>
      </c>
      <c r="G18" s="260"/>
      <c r="H18" s="260" t="s">
        <v>825</v>
      </c>
    </row>
    <row r="19" spans="1:8" s="127" customFormat="1" ht="37.9" customHeight="1">
      <c r="A19" s="422"/>
      <c r="B19" s="427"/>
      <c r="C19" s="428"/>
      <c r="D19" s="428"/>
      <c r="E19" s="429"/>
      <c r="F19" s="364"/>
      <c r="G19" s="261" t="s">
        <v>826</v>
      </c>
      <c r="H19" s="261" t="s">
        <v>827</v>
      </c>
    </row>
    <row r="20" spans="1:8" s="127" customFormat="1" ht="37.9" customHeight="1">
      <c r="A20" s="422"/>
      <c r="B20" s="427"/>
      <c r="C20" s="428"/>
      <c r="D20" s="428"/>
      <c r="E20" s="429"/>
      <c r="F20" s="364"/>
      <c r="G20" s="261" t="s">
        <v>825</v>
      </c>
      <c r="H20" s="261" t="s">
        <v>823</v>
      </c>
    </row>
    <row r="21" spans="1:8" s="127" customFormat="1" ht="37.9" customHeight="1" thickBot="1">
      <c r="A21" s="423"/>
      <c r="B21" s="430"/>
      <c r="C21" s="431"/>
      <c r="D21" s="431"/>
      <c r="E21" s="432"/>
      <c r="F21" s="434"/>
      <c r="G21" s="262"/>
      <c r="H21" s="262"/>
    </row>
    <row r="22" spans="1:8" s="127" customFormat="1" ht="37.9" customHeight="1">
      <c r="A22" s="421" t="s">
        <v>356</v>
      </c>
      <c r="B22" s="424" t="s">
        <v>829</v>
      </c>
      <c r="C22" s="425"/>
      <c r="D22" s="425"/>
      <c r="E22" s="426"/>
      <c r="F22" s="433" t="s">
        <v>830</v>
      </c>
      <c r="G22" s="260" t="s">
        <v>831</v>
      </c>
      <c r="H22" s="261" t="s">
        <v>827</v>
      </c>
    </row>
    <row r="23" spans="1:8" s="127" customFormat="1" ht="37.9" customHeight="1">
      <c r="A23" s="422"/>
      <c r="B23" s="427"/>
      <c r="C23" s="428"/>
      <c r="D23" s="428"/>
      <c r="E23" s="429"/>
      <c r="F23" s="364"/>
      <c r="G23" s="261" t="s">
        <v>825</v>
      </c>
      <c r="H23" s="261" t="s">
        <v>823</v>
      </c>
    </row>
    <row r="24" spans="1:8" s="127" customFormat="1" ht="37.9" customHeight="1">
      <c r="A24" s="422"/>
      <c r="B24" s="427"/>
      <c r="C24" s="428"/>
      <c r="D24" s="428"/>
      <c r="E24" s="429"/>
      <c r="F24" s="364"/>
      <c r="G24" s="261" t="s">
        <v>825</v>
      </c>
      <c r="H24" s="261" t="s">
        <v>832</v>
      </c>
    </row>
    <row r="25" spans="1:8" s="127" customFormat="1" ht="37.9" customHeight="1" thickBot="1">
      <c r="A25" s="423"/>
      <c r="B25" s="430"/>
      <c r="C25" s="431"/>
      <c r="D25" s="431"/>
      <c r="E25" s="432"/>
      <c r="F25" s="434"/>
      <c r="G25" s="262"/>
      <c r="H25" s="262"/>
    </row>
    <row r="26" spans="1:8" s="127" customFormat="1" ht="37.9" customHeight="1">
      <c r="A26" s="421" t="s">
        <v>357</v>
      </c>
      <c r="B26" s="435"/>
      <c r="C26" s="436"/>
      <c r="D26" s="436"/>
      <c r="E26" s="437"/>
      <c r="F26" s="444"/>
      <c r="G26" s="128"/>
      <c r="H26" s="128"/>
    </row>
    <row r="27" spans="1:8" s="127" customFormat="1" ht="37.9" customHeight="1">
      <c r="A27" s="422"/>
      <c r="B27" s="438"/>
      <c r="C27" s="439"/>
      <c r="D27" s="439"/>
      <c r="E27" s="440"/>
      <c r="F27" s="445"/>
      <c r="G27" s="129"/>
      <c r="H27" s="129"/>
    </row>
    <row r="28" spans="1:8" s="127" customFormat="1" ht="37.9" customHeight="1">
      <c r="A28" s="422"/>
      <c r="B28" s="438"/>
      <c r="C28" s="439"/>
      <c r="D28" s="439"/>
      <c r="E28" s="440"/>
      <c r="F28" s="445"/>
      <c r="G28" s="129"/>
      <c r="H28" s="129"/>
    </row>
    <row r="29" spans="1:8" s="127" customFormat="1" ht="37.9" customHeight="1" thickBot="1">
      <c r="A29" s="423"/>
      <c r="B29" s="441"/>
      <c r="C29" s="442"/>
      <c r="D29" s="442"/>
      <c r="E29" s="443"/>
      <c r="F29" s="446"/>
      <c r="G29" s="130"/>
      <c r="H29" s="130"/>
    </row>
    <row r="30" spans="1:8" s="127" customFormat="1" ht="37.9" customHeight="1">
      <c r="A30" s="421" t="s">
        <v>358</v>
      </c>
      <c r="B30" s="435"/>
      <c r="C30" s="436"/>
      <c r="D30" s="436"/>
      <c r="E30" s="437"/>
      <c r="F30" s="444"/>
      <c r="G30" s="128"/>
      <c r="H30" s="128"/>
    </row>
    <row r="31" spans="1:8" s="127" customFormat="1" ht="37.9" customHeight="1">
      <c r="A31" s="422"/>
      <c r="B31" s="438"/>
      <c r="C31" s="439"/>
      <c r="D31" s="439"/>
      <c r="E31" s="440"/>
      <c r="F31" s="445"/>
      <c r="G31" s="129"/>
      <c r="H31" s="129"/>
    </row>
    <row r="32" spans="1:8" s="127" customFormat="1" ht="37.9" customHeight="1">
      <c r="A32" s="422"/>
      <c r="B32" s="438"/>
      <c r="C32" s="439"/>
      <c r="D32" s="439"/>
      <c r="E32" s="440"/>
      <c r="F32" s="445"/>
      <c r="G32" s="129"/>
      <c r="H32" s="129"/>
    </row>
    <row r="33" spans="1:8" s="127" customFormat="1" ht="37.9" customHeight="1" thickBot="1">
      <c r="A33" s="423"/>
      <c r="B33" s="441"/>
      <c r="C33" s="442"/>
      <c r="D33" s="442"/>
      <c r="E33" s="443"/>
      <c r="F33" s="446"/>
      <c r="G33" s="130"/>
      <c r="H33" s="130"/>
    </row>
    <row r="34" spans="1:8" s="127" customFormat="1" ht="37.9" customHeight="1">
      <c r="A34" s="421" t="s">
        <v>359</v>
      </c>
      <c r="B34" s="435"/>
      <c r="C34" s="436"/>
      <c r="D34" s="436"/>
      <c r="E34" s="437"/>
      <c r="F34" s="444"/>
      <c r="G34" s="128"/>
      <c r="H34" s="128"/>
    </row>
    <row r="35" spans="1:8" s="127" customFormat="1" ht="37.9" customHeight="1">
      <c r="A35" s="422"/>
      <c r="B35" s="438"/>
      <c r="C35" s="439"/>
      <c r="D35" s="439"/>
      <c r="E35" s="440"/>
      <c r="F35" s="445"/>
      <c r="G35" s="129"/>
      <c r="H35" s="129"/>
    </row>
    <row r="36" spans="1:8" s="127" customFormat="1" ht="37.9" customHeight="1">
      <c r="A36" s="422"/>
      <c r="B36" s="438"/>
      <c r="C36" s="439"/>
      <c r="D36" s="439"/>
      <c r="E36" s="440"/>
      <c r="F36" s="445"/>
      <c r="G36" s="129"/>
      <c r="H36" s="129"/>
    </row>
    <row r="37" spans="1:8" s="127" customFormat="1" ht="37.9" customHeight="1" thickBot="1">
      <c r="A37" s="423"/>
      <c r="B37" s="441"/>
      <c r="C37" s="442"/>
      <c r="D37" s="442"/>
      <c r="E37" s="443"/>
      <c r="F37" s="446"/>
      <c r="G37" s="130"/>
      <c r="H37" s="130"/>
    </row>
    <row r="38" spans="1:8" s="127" customFormat="1" ht="37.9" customHeight="1">
      <c r="A38" s="421" t="s">
        <v>360</v>
      </c>
      <c r="B38" s="435"/>
      <c r="C38" s="436"/>
      <c r="D38" s="436"/>
      <c r="E38" s="437"/>
      <c r="F38" s="444"/>
      <c r="G38" s="128"/>
      <c r="H38" s="128"/>
    </row>
    <row r="39" spans="1:8" s="127" customFormat="1" ht="37.9" customHeight="1">
      <c r="A39" s="422"/>
      <c r="B39" s="438"/>
      <c r="C39" s="439"/>
      <c r="D39" s="439"/>
      <c r="E39" s="440"/>
      <c r="F39" s="445"/>
      <c r="G39" s="129"/>
      <c r="H39" s="129"/>
    </row>
    <row r="40" spans="1:8" s="127" customFormat="1" ht="37.9" customHeight="1">
      <c r="A40" s="422"/>
      <c r="B40" s="438"/>
      <c r="C40" s="439"/>
      <c r="D40" s="439"/>
      <c r="E40" s="440"/>
      <c r="F40" s="445"/>
      <c r="G40" s="129"/>
      <c r="H40" s="129"/>
    </row>
    <row r="41" spans="1:8" s="127" customFormat="1" ht="37.9" customHeight="1" thickBot="1">
      <c r="A41" s="423"/>
      <c r="B41" s="441"/>
      <c r="C41" s="442"/>
      <c r="D41" s="442"/>
      <c r="E41" s="443"/>
      <c r="F41" s="446"/>
      <c r="G41" s="130"/>
      <c r="H41" s="130"/>
    </row>
    <row r="42" spans="1:8" s="127" customFormat="1" ht="37.9" customHeight="1">
      <c r="A42" s="421" t="s">
        <v>361</v>
      </c>
      <c r="B42" s="435"/>
      <c r="C42" s="436"/>
      <c r="D42" s="436"/>
      <c r="E42" s="437"/>
      <c r="F42" s="444"/>
      <c r="G42" s="128"/>
      <c r="H42" s="128"/>
    </row>
    <row r="43" spans="1:8" s="127" customFormat="1" ht="37.9" customHeight="1">
      <c r="A43" s="422"/>
      <c r="B43" s="438"/>
      <c r="C43" s="439"/>
      <c r="D43" s="439"/>
      <c r="E43" s="440"/>
      <c r="F43" s="445"/>
      <c r="G43" s="129"/>
      <c r="H43" s="129"/>
    </row>
    <row r="44" spans="1:8" s="127" customFormat="1" ht="37.9" customHeight="1">
      <c r="A44" s="422"/>
      <c r="B44" s="438"/>
      <c r="C44" s="439"/>
      <c r="D44" s="439"/>
      <c r="E44" s="440"/>
      <c r="F44" s="445"/>
      <c r="G44" s="129"/>
      <c r="H44" s="129"/>
    </row>
    <row r="45" spans="1:8" s="127" customFormat="1" ht="37.9" customHeight="1" thickBot="1">
      <c r="A45" s="423"/>
      <c r="B45" s="441"/>
      <c r="C45" s="442"/>
      <c r="D45" s="442"/>
      <c r="E45" s="443"/>
      <c r="F45" s="446"/>
      <c r="G45" s="130"/>
      <c r="H45" s="130"/>
    </row>
    <row r="46" spans="1:8" s="127" customFormat="1" ht="37.9" customHeight="1">
      <c r="A46" s="421" t="s">
        <v>362</v>
      </c>
      <c r="B46" s="435"/>
      <c r="C46" s="436"/>
      <c r="D46" s="436"/>
      <c r="E46" s="437"/>
      <c r="F46" s="444"/>
      <c r="G46" s="128"/>
      <c r="H46" s="128"/>
    </row>
    <row r="47" spans="1:8" s="127" customFormat="1" ht="37.9" customHeight="1">
      <c r="A47" s="422"/>
      <c r="B47" s="438"/>
      <c r="C47" s="439"/>
      <c r="D47" s="439"/>
      <c r="E47" s="440"/>
      <c r="F47" s="445"/>
      <c r="G47" s="129"/>
      <c r="H47" s="129"/>
    </row>
    <row r="48" spans="1:8" s="127" customFormat="1" ht="37.9" customHeight="1">
      <c r="A48" s="422"/>
      <c r="B48" s="438"/>
      <c r="C48" s="439"/>
      <c r="D48" s="439"/>
      <c r="E48" s="440"/>
      <c r="F48" s="445"/>
      <c r="G48" s="129"/>
      <c r="H48" s="129"/>
    </row>
    <row r="49" spans="1:8" s="127" customFormat="1" ht="37.9" customHeight="1" thickBot="1">
      <c r="A49" s="423"/>
      <c r="B49" s="441"/>
      <c r="C49" s="442"/>
      <c r="D49" s="442"/>
      <c r="E49" s="443"/>
      <c r="F49" s="446"/>
      <c r="G49" s="130"/>
      <c r="H49" s="130"/>
    </row>
    <row r="50" spans="1:8" s="119" customFormat="1" ht="15"/>
    <row r="51" spans="1:8" s="119" customFormat="1" ht="15"/>
    <row r="52" spans="1:8" s="119" customFormat="1" ht="15"/>
    <row r="53" spans="1:8" s="119" customFormat="1" ht="15"/>
    <row r="54" spans="1:8" s="119" customFormat="1" ht="15"/>
    <row r="55" spans="1:8" s="119" customFormat="1" ht="15"/>
    <row r="56" spans="1:8" s="119" customFormat="1" ht="15"/>
    <row r="57" spans="1:8" s="119" customFormat="1" ht="15"/>
    <row r="58" spans="1:8" s="119" customFormat="1" ht="15"/>
    <row r="59" spans="1:8" s="119" customFormat="1" ht="15"/>
    <row r="60" spans="1:8" s="119" customFormat="1" ht="15"/>
    <row r="61" spans="1:8" s="119" customFormat="1" ht="15"/>
    <row r="62" spans="1:8" s="119" customFormat="1" ht="15"/>
    <row r="63" spans="1:8" s="119" customFormat="1" ht="15"/>
    <row r="64" spans="1:8" s="119" customFormat="1" ht="15"/>
    <row r="65" s="119" customFormat="1" ht="15"/>
    <row r="66" s="119" customFormat="1" ht="15"/>
    <row r="67" s="119" customFormat="1" ht="15"/>
    <row r="68" s="119" customFormat="1" ht="15"/>
    <row r="69" s="119" customFormat="1" ht="15"/>
    <row r="70" s="119" customFormat="1" ht="15"/>
    <row r="71" s="119" customFormat="1" ht="15"/>
    <row r="72" s="119" customFormat="1" ht="15"/>
    <row r="73" s="119" customFormat="1" ht="15"/>
    <row r="74" s="119" customFormat="1" ht="15"/>
    <row r="75" s="119" customFormat="1" ht="15"/>
    <row r="76" s="119" customFormat="1" ht="15"/>
    <row r="77" s="119" customFormat="1" ht="15"/>
    <row r="78" s="119" customFormat="1" ht="15"/>
    <row r="79" s="119" customFormat="1" ht="15"/>
    <row r="80" s="119" customFormat="1" ht="15"/>
    <row r="81" s="119" customFormat="1" ht="15"/>
    <row r="82" s="119" customFormat="1" ht="15"/>
    <row r="83" s="119" customFormat="1" ht="15"/>
    <row r="84" s="119" customFormat="1" ht="15"/>
    <row r="85" s="119" customFormat="1" ht="15"/>
    <row r="86" s="119" customFormat="1" ht="15"/>
    <row r="87" s="119" customFormat="1" ht="15"/>
    <row r="88" s="119" customFormat="1" ht="15"/>
    <row r="89" s="119" customFormat="1" ht="15"/>
    <row r="90" s="119" customFormat="1" ht="15"/>
    <row r="91" s="119" customFormat="1" ht="15"/>
    <row r="92" s="119" customFormat="1" ht="15"/>
    <row r="93" s="119" customFormat="1" ht="15"/>
    <row r="94" s="119" customFormat="1" ht="15"/>
    <row r="95" s="119" customFormat="1" ht="15"/>
    <row r="96" s="119" customFormat="1" ht="15"/>
    <row r="97" s="119" customFormat="1" ht="15"/>
    <row r="98" s="119" customFormat="1" ht="15"/>
    <row r="99" s="119" customFormat="1" ht="15"/>
    <row r="100" s="119" customFormat="1" ht="15"/>
    <row r="101" s="119" customFormat="1" ht="15"/>
  </sheetData>
  <sheetProtection password="EE8F" sheet="1" objects="1" scenarios="1" formatCells="0" selectLockedCells="1"/>
  <mergeCells count="35">
    <mergeCell ref="A42:A45"/>
    <mergeCell ref="B42:E45"/>
    <mergeCell ref="F42:F45"/>
    <mergeCell ref="A46:A49"/>
    <mergeCell ref="B46:E49"/>
    <mergeCell ref="F46:F49"/>
    <mergeCell ref="A34:A37"/>
    <mergeCell ref="B34:E37"/>
    <mergeCell ref="F34:F37"/>
    <mergeCell ref="A38:A41"/>
    <mergeCell ref="B38:E41"/>
    <mergeCell ref="F38:F41"/>
    <mergeCell ref="A26:A29"/>
    <mergeCell ref="B26:E29"/>
    <mergeCell ref="F26:F29"/>
    <mergeCell ref="A30:A33"/>
    <mergeCell ref="B30:E33"/>
    <mergeCell ref="F30:F33"/>
    <mergeCell ref="A18:A21"/>
    <mergeCell ref="B18:E21"/>
    <mergeCell ref="F18:F21"/>
    <mergeCell ref="A22:A25"/>
    <mergeCell ref="B22:E25"/>
    <mergeCell ref="F22:F25"/>
    <mergeCell ref="A11:H11"/>
    <mergeCell ref="B13:E13"/>
    <mergeCell ref="A14:A17"/>
    <mergeCell ref="B14:E17"/>
    <mergeCell ref="F14:F17"/>
    <mergeCell ref="A8:H8"/>
    <mergeCell ref="E1:F1"/>
    <mergeCell ref="G2:H2"/>
    <mergeCell ref="G3:H3"/>
    <mergeCell ref="G4:H4"/>
    <mergeCell ref="A7:H7"/>
  </mergeCells>
  <printOptions horizontalCentered="1"/>
  <pageMargins left="0.2" right="0.2" top="0.75" bottom="0.5" header="0" footer="0.3"/>
  <pageSetup scale="58" fitToHeight="0" orientation="portrait" r:id="rId1"/>
  <headerFooter>
    <oddFooter>&amp;LAdult Education&amp;R12-2016</oddFooter>
  </headerFooter>
  <rowBreaks count="2" manualBreakCount="2">
    <brk id="25" max="7" man="1"/>
    <brk id="37"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H101"/>
  <sheetViews>
    <sheetView topLeftCell="A13" zoomScale="87" zoomScaleNormal="87" zoomScalePageLayoutView="87" workbookViewId="0">
      <selection activeCell="C41" sqref="C41"/>
    </sheetView>
  </sheetViews>
  <sheetFormatPr defaultColWidth="7.7109375" defaultRowHeight="11.25"/>
  <cols>
    <col min="1" max="1" width="6" style="45" customWidth="1"/>
    <col min="2" max="2" width="15.7109375" style="45" customWidth="1"/>
    <col min="3" max="3" width="8.7109375" style="45" customWidth="1"/>
    <col min="4" max="4" width="2.7109375" style="45" customWidth="1"/>
    <col min="5" max="5" width="35.7109375" style="45" customWidth="1"/>
    <col min="6" max="6" width="60.7109375" style="45" customWidth="1"/>
    <col min="7" max="8" width="23.7109375" style="45" customWidth="1"/>
    <col min="9" max="9" width="15" style="45" customWidth="1"/>
    <col min="10" max="10" width="23.7109375" style="45" customWidth="1"/>
    <col min="11" max="16384" width="7.7109375" style="45"/>
  </cols>
  <sheetData>
    <row r="1" spans="1:8" ht="19.899999999999999" customHeight="1">
      <c r="E1" s="378" t="s">
        <v>301</v>
      </c>
      <c r="F1" s="378"/>
    </row>
    <row r="2" spans="1:8" ht="25.15" customHeight="1">
      <c r="A2" s="18"/>
      <c r="B2" s="18"/>
      <c r="C2" s="18"/>
      <c r="D2" s="18"/>
      <c r="E2" s="18"/>
      <c r="F2" s="117" t="s">
        <v>302</v>
      </c>
      <c r="G2" s="413" t="str">
        <f>'Budget Detail Sheet'!D2</f>
        <v>ADULT EDUCATION BLOCK GRANT</v>
      </c>
      <c r="H2" s="413"/>
    </row>
    <row r="3" spans="1:8" ht="25.15" customHeight="1">
      <c r="A3" s="19"/>
      <c r="B3" s="19"/>
      <c r="C3" s="19"/>
      <c r="D3" s="19"/>
      <c r="E3" s="19"/>
      <c r="F3" s="118" t="str">
        <f>'Budget Detail Sheet'!C3</f>
        <v xml:space="preserve">ENTITY: </v>
      </c>
      <c r="G3" s="414" t="str">
        <f>'Budget Detail Sheet'!D3</f>
        <v>MT. SAN ANTONIO CCD</v>
      </c>
      <c r="H3" s="414"/>
    </row>
    <row r="4" spans="1:8" ht="25.15" customHeight="1">
      <c r="A4" s="19"/>
      <c r="B4" s="19"/>
      <c r="C4" s="19"/>
      <c r="D4" s="19"/>
      <c r="E4" s="19"/>
      <c r="F4" s="118" t="str">
        <f>'Budget Detail Sheet'!C4</f>
        <v xml:space="preserve">FISCAL YEAR: </v>
      </c>
      <c r="G4" s="414" t="str">
        <f>'Budget Detail Sheet'!D4</f>
        <v>2015/16</v>
      </c>
      <c r="H4" s="414"/>
    </row>
    <row r="5" spans="1:8" ht="25.15" customHeight="1">
      <c r="A5" s="19"/>
      <c r="B5" s="19"/>
      <c r="C5" s="19"/>
      <c r="D5" s="19"/>
      <c r="E5" s="19"/>
      <c r="F5" s="118" t="str">
        <f>'Budget Detail Sheet'!C5</f>
        <v xml:space="preserve">ALLOCATION NUMBER: </v>
      </c>
      <c r="G5" s="43" t="str">
        <f>'Budget Detail Sheet'!D5</f>
        <v>15-328-132</v>
      </c>
      <c r="H5" s="119"/>
    </row>
    <row r="6" spans="1:8" ht="7.9" customHeight="1">
      <c r="A6" s="52"/>
      <c r="B6" s="52"/>
      <c r="C6" s="52"/>
      <c r="D6" s="52"/>
      <c r="E6" s="52"/>
      <c r="F6" s="52"/>
      <c r="G6" s="52"/>
      <c r="H6" s="52"/>
    </row>
    <row r="7" spans="1:8" ht="20.25">
      <c r="A7" s="329" t="s">
        <v>348</v>
      </c>
      <c r="B7" s="329"/>
      <c r="C7" s="329"/>
      <c r="D7" s="329"/>
      <c r="E7" s="329"/>
      <c r="F7" s="329"/>
      <c r="G7" s="329"/>
      <c r="H7" s="329"/>
    </row>
    <row r="8" spans="1:8" ht="18">
      <c r="A8" s="412" t="s">
        <v>480</v>
      </c>
      <c r="B8" s="412"/>
      <c r="C8" s="412"/>
      <c r="D8" s="412"/>
      <c r="E8" s="412"/>
      <c r="F8" s="412"/>
      <c r="G8" s="412"/>
      <c r="H8" s="412"/>
    </row>
    <row r="9" spans="1:8" ht="7.9" customHeight="1" thickBot="1">
      <c r="A9" s="52"/>
      <c r="B9" s="52"/>
      <c r="C9" s="52"/>
      <c r="D9" s="52"/>
      <c r="E9" s="52"/>
      <c r="F9" s="52"/>
      <c r="G9" s="52"/>
      <c r="H9" s="52"/>
    </row>
    <row r="10" spans="1:8" ht="18" customHeight="1">
      <c r="A10" s="24" t="s">
        <v>349</v>
      </c>
      <c r="B10" s="120"/>
      <c r="C10" s="121">
        <v>2</v>
      </c>
      <c r="D10" s="122"/>
      <c r="E10" s="122"/>
      <c r="F10" s="122"/>
      <c r="G10" s="122"/>
      <c r="H10" s="123"/>
    </row>
    <row r="11" spans="1:8" s="119" customFormat="1" ht="49.9" customHeight="1" thickBot="1">
      <c r="A11" s="415" t="s">
        <v>481</v>
      </c>
      <c r="B11" s="416"/>
      <c r="C11" s="416"/>
      <c r="D11" s="416"/>
      <c r="E11" s="416"/>
      <c r="F11" s="416"/>
      <c r="G11" s="416"/>
      <c r="H11" s="417"/>
    </row>
    <row r="12" spans="1:8" ht="7.9" customHeight="1" thickBot="1">
      <c r="A12" s="52"/>
      <c r="B12" s="52"/>
      <c r="C12" s="52"/>
      <c r="D12" s="52"/>
      <c r="E12" s="52"/>
      <c r="F12" s="52"/>
      <c r="G12" s="52"/>
      <c r="H12" s="52"/>
    </row>
    <row r="13" spans="1:8" s="127" customFormat="1" ht="37.15" customHeight="1" thickBot="1">
      <c r="A13" s="124" t="s">
        <v>350</v>
      </c>
      <c r="B13" s="418" t="s">
        <v>351</v>
      </c>
      <c r="C13" s="419"/>
      <c r="D13" s="419"/>
      <c r="E13" s="420"/>
      <c r="F13" s="124" t="s">
        <v>352</v>
      </c>
      <c r="G13" s="125" t="s">
        <v>353</v>
      </c>
      <c r="H13" s="126" t="s">
        <v>354</v>
      </c>
    </row>
    <row r="14" spans="1:8" s="127" customFormat="1" ht="37.9" customHeight="1">
      <c r="A14" s="421" t="s">
        <v>363</v>
      </c>
      <c r="B14" s="424" t="s">
        <v>833</v>
      </c>
      <c r="C14" s="425"/>
      <c r="D14" s="425"/>
      <c r="E14" s="426"/>
      <c r="F14" s="433" t="s">
        <v>869</v>
      </c>
      <c r="G14" s="263" t="s">
        <v>825</v>
      </c>
      <c r="H14" s="264" t="s">
        <v>825</v>
      </c>
    </row>
    <row r="15" spans="1:8" s="127" customFormat="1" ht="37.9" customHeight="1">
      <c r="A15" s="422"/>
      <c r="B15" s="427"/>
      <c r="C15" s="428"/>
      <c r="D15" s="428"/>
      <c r="E15" s="429"/>
      <c r="F15" s="364"/>
      <c r="G15" s="265" t="s">
        <v>834</v>
      </c>
      <c r="H15" s="266" t="s">
        <v>835</v>
      </c>
    </row>
    <row r="16" spans="1:8" s="127" customFormat="1" ht="37.9" customHeight="1">
      <c r="A16" s="422"/>
      <c r="B16" s="427"/>
      <c r="C16" s="428"/>
      <c r="D16" s="428"/>
      <c r="E16" s="429"/>
      <c r="F16" s="364"/>
      <c r="G16" s="265"/>
      <c r="H16" s="268" t="s">
        <v>836</v>
      </c>
    </row>
    <row r="17" spans="1:8" s="127" customFormat="1" ht="37.9" customHeight="1" thickBot="1">
      <c r="A17" s="423"/>
      <c r="B17" s="430"/>
      <c r="C17" s="431"/>
      <c r="D17" s="431"/>
      <c r="E17" s="432"/>
      <c r="F17" s="434"/>
      <c r="G17" s="267"/>
      <c r="H17" s="266" t="s">
        <v>837</v>
      </c>
    </row>
    <row r="18" spans="1:8" s="127" customFormat="1" ht="37.9" customHeight="1">
      <c r="A18" s="421" t="s">
        <v>364</v>
      </c>
      <c r="B18" s="424" t="s">
        <v>838</v>
      </c>
      <c r="C18" s="425"/>
      <c r="D18" s="425"/>
      <c r="E18" s="426"/>
      <c r="F18" s="447" t="s">
        <v>868</v>
      </c>
      <c r="G18" s="263" t="s">
        <v>839</v>
      </c>
      <c r="H18" s="264" t="s">
        <v>835</v>
      </c>
    </row>
    <row r="19" spans="1:8" s="127" customFormat="1" ht="37.9" customHeight="1">
      <c r="A19" s="422"/>
      <c r="B19" s="427"/>
      <c r="C19" s="428"/>
      <c r="D19" s="428"/>
      <c r="E19" s="429"/>
      <c r="F19" s="448"/>
      <c r="G19" s="265"/>
      <c r="H19" s="268" t="s">
        <v>840</v>
      </c>
    </row>
    <row r="20" spans="1:8" s="127" customFormat="1" ht="37.9" customHeight="1">
      <c r="A20" s="422"/>
      <c r="B20" s="427"/>
      <c r="C20" s="428"/>
      <c r="D20" s="428"/>
      <c r="E20" s="429"/>
      <c r="F20" s="448"/>
      <c r="G20" s="265"/>
      <c r="H20" s="266" t="s">
        <v>837</v>
      </c>
    </row>
    <row r="21" spans="1:8" s="127" customFormat="1" ht="37.9" customHeight="1" thickBot="1">
      <c r="A21" s="423"/>
      <c r="B21" s="430"/>
      <c r="C21" s="431"/>
      <c r="D21" s="431"/>
      <c r="E21" s="432"/>
      <c r="F21" s="449"/>
      <c r="G21" s="267"/>
      <c r="H21" s="269" t="s">
        <v>841</v>
      </c>
    </row>
    <row r="22" spans="1:8" s="127" customFormat="1" ht="37.9" customHeight="1">
      <c r="A22" s="421" t="s">
        <v>365</v>
      </c>
      <c r="B22" s="424" t="s">
        <v>842</v>
      </c>
      <c r="C22" s="425"/>
      <c r="D22" s="425"/>
      <c r="E22" s="426"/>
      <c r="F22" s="433" t="s">
        <v>843</v>
      </c>
      <c r="G22" s="270" t="s">
        <v>844</v>
      </c>
      <c r="H22" s="264" t="s">
        <v>835</v>
      </c>
    </row>
    <row r="23" spans="1:8" s="127" customFormat="1" ht="37.9" customHeight="1">
      <c r="A23" s="422"/>
      <c r="B23" s="427"/>
      <c r="C23" s="428"/>
      <c r="D23" s="428"/>
      <c r="E23" s="429"/>
      <c r="F23" s="450"/>
      <c r="G23" s="265" t="s">
        <v>825</v>
      </c>
      <c r="H23" s="266" t="s">
        <v>837</v>
      </c>
    </row>
    <row r="24" spans="1:8" s="127" customFormat="1" ht="37.9" customHeight="1">
      <c r="A24" s="422"/>
      <c r="B24" s="427"/>
      <c r="C24" s="428"/>
      <c r="D24" s="428"/>
      <c r="E24" s="429"/>
      <c r="F24" s="450"/>
      <c r="G24" s="265"/>
      <c r="H24" s="266" t="s">
        <v>845</v>
      </c>
    </row>
    <row r="25" spans="1:8" s="127" customFormat="1" ht="37.9" customHeight="1" thickBot="1">
      <c r="A25" s="423"/>
      <c r="B25" s="430"/>
      <c r="C25" s="431"/>
      <c r="D25" s="431"/>
      <c r="E25" s="432"/>
      <c r="F25" s="451"/>
      <c r="G25" s="267"/>
      <c r="H25" s="269" t="s">
        <v>841</v>
      </c>
    </row>
    <row r="26" spans="1:8" s="127" customFormat="1" ht="37.9" customHeight="1">
      <c r="A26" s="421" t="s">
        <v>366</v>
      </c>
      <c r="B26" s="424" t="s">
        <v>846</v>
      </c>
      <c r="C26" s="425"/>
      <c r="D26" s="425"/>
      <c r="E26" s="426"/>
      <c r="F26" s="433" t="s">
        <v>847</v>
      </c>
      <c r="G26" s="263" t="s">
        <v>825</v>
      </c>
      <c r="H26" s="266" t="s">
        <v>835</v>
      </c>
    </row>
    <row r="27" spans="1:8" s="127" customFormat="1" ht="37.9" customHeight="1">
      <c r="A27" s="422"/>
      <c r="B27" s="427"/>
      <c r="C27" s="428"/>
      <c r="D27" s="428"/>
      <c r="E27" s="429"/>
      <c r="F27" s="450"/>
      <c r="G27" s="265" t="s">
        <v>848</v>
      </c>
      <c r="H27" s="266" t="s">
        <v>845</v>
      </c>
    </row>
    <row r="28" spans="1:8" s="127" customFormat="1" ht="37.9" customHeight="1">
      <c r="A28" s="422"/>
      <c r="B28" s="427"/>
      <c r="C28" s="428"/>
      <c r="D28" s="428"/>
      <c r="E28" s="429"/>
      <c r="F28" s="450"/>
      <c r="G28" s="265"/>
      <c r="H28" s="266" t="s">
        <v>837</v>
      </c>
    </row>
    <row r="29" spans="1:8" s="127" customFormat="1" ht="37.9" customHeight="1" thickBot="1">
      <c r="A29" s="423"/>
      <c r="B29" s="430"/>
      <c r="C29" s="431"/>
      <c r="D29" s="431"/>
      <c r="E29" s="432"/>
      <c r="F29" s="451"/>
      <c r="G29" s="267"/>
      <c r="H29" s="269" t="s">
        <v>841</v>
      </c>
    </row>
    <row r="30" spans="1:8" s="127" customFormat="1" ht="37.9" customHeight="1">
      <c r="A30" s="421" t="s">
        <v>367</v>
      </c>
      <c r="B30" s="435"/>
      <c r="C30" s="436"/>
      <c r="D30" s="436"/>
      <c r="E30" s="437"/>
      <c r="F30" s="444"/>
      <c r="G30" s="128"/>
      <c r="H30" s="128"/>
    </row>
    <row r="31" spans="1:8" s="127" customFormat="1" ht="37.9" customHeight="1">
      <c r="A31" s="422"/>
      <c r="B31" s="438"/>
      <c r="C31" s="439"/>
      <c r="D31" s="439"/>
      <c r="E31" s="440"/>
      <c r="F31" s="445"/>
      <c r="G31" s="129"/>
      <c r="H31" s="129"/>
    </row>
    <row r="32" spans="1:8" s="127" customFormat="1" ht="37.9" customHeight="1">
      <c r="A32" s="422"/>
      <c r="B32" s="438"/>
      <c r="C32" s="439"/>
      <c r="D32" s="439"/>
      <c r="E32" s="440"/>
      <c r="F32" s="445"/>
      <c r="G32" s="129"/>
      <c r="H32" s="129"/>
    </row>
    <row r="33" spans="1:8" s="127" customFormat="1" ht="37.9" customHeight="1" thickBot="1">
      <c r="A33" s="423"/>
      <c r="B33" s="441"/>
      <c r="C33" s="442"/>
      <c r="D33" s="442"/>
      <c r="E33" s="443"/>
      <c r="F33" s="446"/>
      <c r="G33" s="130"/>
      <c r="H33" s="130"/>
    </row>
    <row r="34" spans="1:8" s="127" customFormat="1" ht="37.9" customHeight="1">
      <c r="A34" s="421" t="s">
        <v>368</v>
      </c>
      <c r="B34" s="435"/>
      <c r="C34" s="436"/>
      <c r="D34" s="436"/>
      <c r="E34" s="437"/>
      <c r="F34" s="444"/>
      <c r="G34" s="128"/>
      <c r="H34" s="128"/>
    </row>
    <row r="35" spans="1:8" s="127" customFormat="1" ht="37.9" customHeight="1">
      <c r="A35" s="422"/>
      <c r="B35" s="438"/>
      <c r="C35" s="439"/>
      <c r="D35" s="439"/>
      <c r="E35" s="440"/>
      <c r="F35" s="445"/>
      <c r="G35" s="129"/>
      <c r="H35" s="129"/>
    </row>
    <row r="36" spans="1:8" s="127" customFormat="1" ht="37.9" customHeight="1">
      <c r="A36" s="422"/>
      <c r="B36" s="438"/>
      <c r="C36" s="439"/>
      <c r="D36" s="439"/>
      <c r="E36" s="440"/>
      <c r="F36" s="445"/>
      <c r="G36" s="129"/>
      <c r="H36" s="129"/>
    </row>
    <row r="37" spans="1:8" s="127" customFormat="1" ht="37.9" customHeight="1" thickBot="1">
      <c r="A37" s="423"/>
      <c r="B37" s="441"/>
      <c r="C37" s="442"/>
      <c r="D37" s="442"/>
      <c r="E37" s="443"/>
      <c r="F37" s="446"/>
      <c r="G37" s="130"/>
      <c r="H37" s="130"/>
    </row>
    <row r="38" spans="1:8" s="127" customFormat="1" ht="37.9" customHeight="1">
      <c r="A38" s="421" t="s">
        <v>369</v>
      </c>
      <c r="B38" s="435"/>
      <c r="C38" s="436"/>
      <c r="D38" s="436"/>
      <c r="E38" s="437"/>
      <c r="F38" s="444"/>
      <c r="G38" s="128"/>
      <c r="H38" s="128"/>
    </row>
    <row r="39" spans="1:8" s="127" customFormat="1" ht="37.9" customHeight="1">
      <c r="A39" s="422"/>
      <c r="B39" s="438"/>
      <c r="C39" s="439"/>
      <c r="D39" s="439"/>
      <c r="E39" s="440"/>
      <c r="F39" s="445"/>
      <c r="G39" s="129"/>
      <c r="H39" s="129"/>
    </row>
    <row r="40" spans="1:8" s="127" customFormat="1" ht="37.9" customHeight="1">
      <c r="A40" s="422"/>
      <c r="B40" s="438"/>
      <c r="C40" s="439"/>
      <c r="D40" s="439"/>
      <c r="E40" s="440"/>
      <c r="F40" s="445"/>
      <c r="G40" s="129"/>
      <c r="H40" s="129"/>
    </row>
    <row r="41" spans="1:8" s="127" customFormat="1" ht="37.9" customHeight="1" thickBot="1">
      <c r="A41" s="423"/>
      <c r="B41" s="441"/>
      <c r="C41" s="442"/>
      <c r="D41" s="442"/>
      <c r="E41" s="443"/>
      <c r="F41" s="446"/>
      <c r="G41" s="130"/>
      <c r="H41" s="130"/>
    </row>
    <row r="42" spans="1:8" s="127" customFormat="1" ht="37.9" customHeight="1">
      <c r="A42" s="421" t="s">
        <v>370</v>
      </c>
      <c r="B42" s="435"/>
      <c r="C42" s="436"/>
      <c r="D42" s="436"/>
      <c r="E42" s="437"/>
      <c r="F42" s="444"/>
      <c r="G42" s="128"/>
      <c r="H42" s="128"/>
    </row>
    <row r="43" spans="1:8" s="127" customFormat="1" ht="37.9" customHeight="1">
      <c r="A43" s="422"/>
      <c r="B43" s="438"/>
      <c r="C43" s="439"/>
      <c r="D43" s="439"/>
      <c r="E43" s="440"/>
      <c r="F43" s="445"/>
      <c r="G43" s="129"/>
      <c r="H43" s="129"/>
    </row>
    <row r="44" spans="1:8" s="127" customFormat="1" ht="37.9" customHeight="1">
      <c r="A44" s="422"/>
      <c r="B44" s="438"/>
      <c r="C44" s="439"/>
      <c r="D44" s="439"/>
      <c r="E44" s="440"/>
      <c r="F44" s="445"/>
      <c r="G44" s="129"/>
      <c r="H44" s="129"/>
    </row>
    <row r="45" spans="1:8" s="127" customFormat="1" ht="37.9" customHeight="1" thickBot="1">
      <c r="A45" s="423"/>
      <c r="B45" s="441"/>
      <c r="C45" s="442"/>
      <c r="D45" s="442"/>
      <c r="E45" s="443"/>
      <c r="F45" s="446"/>
      <c r="G45" s="130"/>
      <c r="H45" s="130"/>
    </row>
    <row r="46" spans="1:8" s="127" customFormat="1" ht="37.9" customHeight="1">
      <c r="A46" s="421" t="s">
        <v>371</v>
      </c>
      <c r="B46" s="435"/>
      <c r="C46" s="436"/>
      <c r="D46" s="436"/>
      <c r="E46" s="437"/>
      <c r="F46" s="444"/>
      <c r="G46" s="128"/>
      <c r="H46" s="128"/>
    </row>
    <row r="47" spans="1:8" s="127" customFormat="1" ht="37.9" customHeight="1">
      <c r="A47" s="422"/>
      <c r="B47" s="438"/>
      <c r="C47" s="439"/>
      <c r="D47" s="439"/>
      <c r="E47" s="440"/>
      <c r="F47" s="445"/>
      <c r="G47" s="129"/>
      <c r="H47" s="129"/>
    </row>
    <row r="48" spans="1:8" s="127" customFormat="1" ht="37.9" customHeight="1">
      <c r="A48" s="422"/>
      <c r="B48" s="438"/>
      <c r="C48" s="439"/>
      <c r="D48" s="439"/>
      <c r="E48" s="440"/>
      <c r="F48" s="445"/>
      <c r="G48" s="129"/>
      <c r="H48" s="129"/>
    </row>
    <row r="49" spans="1:8" s="127" customFormat="1" ht="37.9" customHeight="1" thickBot="1">
      <c r="A49" s="423"/>
      <c r="B49" s="441"/>
      <c r="C49" s="442"/>
      <c r="D49" s="442"/>
      <c r="E49" s="443"/>
      <c r="F49" s="446"/>
      <c r="G49" s="130"/>
      <c r="H49" s="130"/>
    </row>
    <row r="50" spans="1:8" s="119" customFormat="1" ht="15"/>
    <row r="51" spans="1:8" s="119" customFormat="1" ht="15"/>
    <row r="52" spans="1:8" s="119" customFormat="1" ht="15"/>
    <row r="53" spans="1:8" s="119" customFormat="1" ht="15"/>
    <row r="54" spans="1:8" s="119" customFormat="1" ht="15"/>
    <row r="55" spans="1:8" s="119" customFormat="1" ht="15"/>
    <row r="56" spans="1:8" s="119" customFormat="1" ht="15"/>
    <row r="57" spans="1:8" s="119" customFormat="1" ht="15"/>
    <row r="58" spans="1:8" s="119" customFormat="1" ht="15"/>
    <row r="59" spans="1:8" s="119" customFormat="1" ht="15"/>
    <row r="60" spans="1:8" s="119" customFormat="1" ht="15"/>
    <row r="61" spans="1:8" s="119" customFormat="1" ht="15"/>
    <row r="62" spans="1:8" s="119" customFormat="1" ht="15"/>
    <row r="63" spans="1:8" s="119" customFormat="1" ht="15"/>
    <row r="64" spans="1:8" s="119" customFormat="1" ht="15"/>
    <row r="65" s="119" customFormat="1" ht="15"/>
    <row r="66" s="119" customFormat="1" ht="15"/>
    <row r="67" s="119" customFormat="1" ht="15"/>
    <row r="68" s="119" customFormat="1" ht="15"/>
    <row r="69" s="119" customFormat="1" ht="15"/>
    <row r="70" s="119" customFormat="1" ht="15"/>
    <row r="71" s="119" customFormat="1" ht="15"/>
    <row r="72" s="119" customFormat="1" ht="15"/>
    <row r="73" s="119" customFormat="1" ht="15"/>
    <row r="74" s="119" customFormat="1" ht="15"/>
    <row r="75" s="119" customFormat="1" ht="15"/>
    <row r="76" s="119" customFormat="1" ht="15"/>
    <row r="77" s="119" customFormat="1" ht="15"/>
    <row r="78" s="119" customFormat="1" ht="15"/>
    <row r="79" s="119" customFormat="1" ht="15"/>
    <row r="80" s="119" customFormat="1" ht="15"/>
    <row r="81" s="119" customFormat="1" ht="15"/>
    <row r="82" s="119" customFormat="1" ht="15"/>
    <row r="83" s="119" customFormat="1" ht="15"/>
    <row r="84" s="119" customFormat="1" ht="15"/>
    <row r="85" s="119" customFormat="1" ht="15"/>
    <row r="86" s="119" customFormat="1" ht="15"/>
    <row r="87" s="119" customFormat="1" ht="15"/>
    <row r="88" s="119" customFormat="1" ht="15"/>
    <row r="89" s="119" customFormat="1" ht="15"/>
    <row r="90" s="119" customFormat="1" ht="15"/>
    <row r="91" s="119" customFormat="1" ht="15"/>
    <row r="92" s="119" customFormat="1" ht="15"/>
    <row r="93" s="119" customFormat="1" ht="15"/>
    <row r="94" s="119" customFormat="1" ht="15"/>
    <row r="95" s="119" customFormat="1" ht="15"/>
    <row r="96" s="119" customFormat="1" ht="15"/>
    <row r="97" s="119" customFormat="1" ht="15"/>
    <row r="98" s="119" customFormat="1" ht="15"/>
    <row r="99" s="119" customFormat="1" ht="15"/>
    <row r="100" s="119" customFormat="1" ht="15"/>
    <row r="101" s="119" customFormat="1" ht="15"/>
  </sheetData>
  <sheetProtection password="EE8F" sheet="1" objects="1" scenarios="1" formatCells="0" selectLockedCells="1"/>
  <mergeCells count="35">
    <mergeCell ref="A46:A49"/>
    <mergeCell ref="B46:E49"/>
    <mergeCell ref="F46:F49"/>
    <mergeCell ref="A38:A41"/>
    <mergeCell ref="B38:E41"/>
    <mergeCell ref="F38:F41"/>
    <mergeCell ref="A42:A45"/>
    <mergeCell ref="B42:E45"/>
    <mergeCell ref="F42:F45"/>
    <mergeCell ref="A30:A33"/>
    <mergeCell ref="B30:E33"/>
    <mergeCell ref="F30:F33"/>
    <mergeCell ref="A34:A37"/>
    <mergeCell ref="B34:E37"/>
    <mergeCell ref="F34:F37"/>
    <mergeCell ref="A22:A25"/>
    <mergeCell ref="B22:E25"/>
    <mergeCell ref="F22:F25"/>
    <mergeCell ref="A26:A29"/>
    <mergeCell ref="B26:E29"/>
    <mergeCell ref="F26:F29"/>
    <mergeCell ref="A18:A21"/>
    <mergeCell ref="B18:E21"/>
    <mergeCell ref="F18:F21"/>
    <mergeCell ref="E1:F1"/>
    <mergeCell ref="G2:H2"/>
    <mergeCell ref="G3:H3"/>
    <mergeCell ref="G4:H4"/>
    <mergeCell ref="A7:H7"/>
    <mergeCell ref="A8:H8"/>
    <mergeCell ref="A11:H11"/>
    <mergeCell ref="B13:E13"/>
    <mergeCell ref="A14:A17"/>
    <mergeCell ref="B14:E17"/>
    <mergeCell ref="F14:F17"/>
  </mergeCells>
  <printOptions horizontalCentered="1"/>
  <pageMargins left="0.2" right="0.2" top="0.75" bottom="0.5" header="0" footer="0.3"/>
  <pageSetup scale="58" fitToHeight="0" orientation="portrait" r:id="rId1"/>
  <headerFooter>
    <oddFooter>&amp;LAdult Education&amp;R12-2016</oddFooter>
  </headerFooter>
  <rowBreaks count="2" manualBreakCount="2">
    <brk id="25" max="7" man="1"/>
    <brk id="37"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H101"/>
  <sheetViews>
    <sheetView topLeftCell="C7" zoomScale="75" zoomScaleNormal="75" zoomScalePageLayoutView="87" workbookViewId="0">
      <selection activeCell="C41" sqref="C41"/>
    </sheetView>
  </sheetViews>
  <sheetFormatPr defaultColWidth="7.7109375" defaultRowHeight="11.25"/>
  <cols>
    <col min="1" max="1" width="6" style="45" customWidth="1"/>
    <col min="2" max="2" width="15.7109375" style="45" customWidth="1"/>
    <col min="3" max="3" width="8.7109375" style="45" customWidth="1"/>
    <col min="4" max="4" width="2.7109375" style="45" customWidth="1"/>
    <col min="5" max="5" width="35.7109375" style="45" customWidth="1"/>
    <col min="6" max="6" width="60.7109375" style="45" customWidth="1"/>
    <col min="7" max="8" width="23.7109375" style="45" customWidth="1"/>
    <col min="9" max="9" width="15" style="45" customWidth="1"/>
    <col min="10" max="10" width="23.7109375" style="45" customWidth="1"/>
    <col min="11" max="16384" width="7.7109375" style="45"/>
  </cols>
  <sheetData>
    <row r="1" spans="1:8" ht="19.899999999999999" customHeight="1">
      <c r="E1" s="378" t="s">
        <v>301</v>
      </c>
      <c r="F1" s="378"/>
    </row>
    <row r="2" spans="1:8" ht="25.15" customHeight="1">
      <c r="A2" s="18"/>
      <c r="B2" s="18"/>
      <c r="C2" s="18"/>
      <c r="D2" s="18"/>
      <c r="E2" s="18"/>
      <c r="F2" s="117" t="s">
        <v>302</v>
      </c>
      <c r="G2" s="413" t="str">
        <f>'Budget Detail Sheet'!D2</f>
        <v>ADULT EDUCATION BLOCK GRANT</v>
      </c>
      <c r="H2" s="413"/>
    </row>
    <row r="3" spans="1:8" ht="25.15" customHeight="1">
      <c r="A3" s="19"/>
      <c r="B3" s="19"/>
      <c r="C3" s="19"/>
      <c r="D3" s="19"/>
      <c r="E3" s="19"/>
      <c r="F3" s="118" t="str">
        <f>'Budget Detail Sheet'!C3</f>
        <v xml:space="preserve">ENTITY: </v>
      </c>
      <c r="G3" s="414" t="str">
        <f>'Budget Detail Sheet'!D3</f>
        <v>MT. SAN ANTONIO CCD</v>
      </c>
      <c r="H3" s="414"/>
    </row>
    <row r="4" spans="1:8" ht="25.15" customHeight="1">
      <c r="A4" s="19"/>
      <c r="B4" s="19"/>
      <c r="C4" s="19"/>
      <c r="D4" s="19"/>
      <c r="E4" s="19"/>
      <c r="F4" s="118" t="str">
        <f>'Budget Detail Sheet'!C4</f>
        <v xml:space="preserve">FISCAL YEAR: </v>
      </c>
      <c r="G4" s="414" t="str">
        <f>'Budget Detail Sheet'!D4</f>
        <v>2015/16</v>
      </c>
      <c r="H4" s="414"/>
    </row>
    <row r="5" spans="1:8" ht="25.15" customHeight="1">
      <c r="A5" s="19"/>
      <c r="B5" s="19"/>
      <c r="C5" s="19"/>
      <c r="D5" s="19"/>
      <c r="E5" s="19"/>
      <c r="F5" s="118" t="str">
        <f>'Budget Detail Sheet'!C5</f>
        <v xml:space="preserve">ALLOCATION NUMBER: </v>
      </c>
      <c r="G5" s="43" t="str">
        <f>'Budget Detail Sheet'!D5</f>
        <v>15-328-132</v>
      </c>
      <c r="H5" s="119"/>
    </row>
    <row r="6" spans="1:8" ht="7.9" customHeight="1">
      <c r="A6" s="52"/>
      <c r="B6" s="52"/>
      <c r="C6" s="52"/>
      <c r="D6" s="52"/>
      <c r="E6" s="52"/>
      <c r="F6" s="52"/>
      <c r="G6" s="52"/>
      <c r="H6" s="52"/>
    </row>
    <row r="7" spans="1:8" ht="20.25">
      <c r="A7" s="329" t="s">
        <v>348</v>
      </c>
      <c r="B7" s="329"/>
      <c r="C7" s="329"/>
      <c r="D7" s="329"/>
      <c r="E7" s="329"/>
      <c r="F7" s="329"/>
      <c r="G7" s="329"/>
      <c r="H7" s="329"/>
    </row>
    <row r="8" spans="1:8" ht="18">
      <c r="A8" s="412" t="s">
        <v>480</v>
      </c>
      <c r="B8" s="412"/>
      <c r="C8" s="412"/>
      <c r="D8" s="412"/>
      <c r="E8" s="412"/>
      <c r="F8" s="412"/>
      <c r="G8" s="412"/>
      <c r="H8" s="412"/>
    </row>
    <row r="9" spans="1:8" ht="7.9" customHeight="1" thickBot="1">
      <c r="A9" s="52"/>
      <c r="B9" s="52"/>
      <c r="C9" s="52"/>
      <c r="D9" s="52"/>
      <c r="E9" s="52"/>
      <c r="F9" s="52"/>
      <c r="G9" s="52"/>
      <c r="H9" s="52"/>
    </row>
    <row r="10" spans="1:8" ht="18" customHeight="1">
      <c r="A10" s="24" t="s">
        <v>349</v>
      </c>
      <c r="B10" s="120"/>
      <c r="C10" s="121">
        <v>3</v>
      </c>
      <c r="D10" s="122"/>
      <c r="E10" s="122"/>
      <c r="F10" s="122"/>
      <c r="G10" s="122"/>
      <c r="H10" s="123"/>
    </row>
    <row r="11" spans="1:8" s="119" customFormat="1" ht="49.9" customHeight="1" thickBot="1">
      <c r="A11" s="415" t="s">
        <v>482</v>
      </c>
      <c r="B11" s="416"/>
      <c r="C11" s="416"/>
      <c r="D11" s="416"/>
      <c r="E11" s="416"/>
      <c r="F11" s="416"/>
      <c r="G11" s="416"/>
      <c r="H11" s="417"/>
    </row>
    <row r="12" spans="1:8" ht="7.9" customHeight="1" thickBot="1">
      <c r="A12" s="52"/>
      <c r="B12" s="52"/>
      <c r="C12" s="52"/>
      <c r="D12" s="52"/>
      <c r="E12" s="52"/>
      <c r="F12" s="52"/>
      <c r="G12" s="52"/>
      <c r="H12" s="52"/>
    </row>
    <row r="13" spans="1:8" s="127" customFormat="1" ht="37.15" customHeight="1" thickBot="1">
      <c r="A13" s="124" t="s">
        <v>350</v>
      </c>
      <c r="B13" s="418" t="s">
        <v>351</v>
      </c>
      <c r="C13" s="419"/>
      <c r="D13" s="419"/>
      <c r="E13" s="420"/>
      <c r="F13" s="124" t="s">
        <v>352</v>
      </c>
      <c r="G13" s="125" t="s">
        <v>353</v>
      </c>
      <c r="H13" s="126" t="s">
        <v>354</v>
      </c>
    </row>
    <row r="14" spans="1:8" s="127" customFormat="1" ht="37.9" customHeight="1">
      <c r="A14" s="421" t="s">
        <v>372</v>
      </c>
      <c r="B14" s="424" t="s">
        <v>849</v>
      </c>
      <c r="C14" s="425"/>
      <c r="D14" s="425"/>
      <c r="E14" s="426"/>
      <c r="F14" s="454" t="s">
        <v>866</v>
      </c>
      <c r="G14" s="260" t="s">
        <v>850</v>
      </c>
      <c r="H14" s="260" t="s">
        <v>835</v>
      </c>
    </row>
    <row r="15" spans="1:8" s="127" customFormat="1" ht="37.9" customHeight="1">
      <c r="A15" s="422"/>
      <c r="B15" s="427"/>
      <c r="C15" s="428"/>
      <c r="D15" s="428"/>
      <c r="E15" s="429"/>
      <c r="F15" s="455"/>
      <c r="G15" s="261"/>
      <c r="H15" s="261" t="s">
        <v>837</v>
      </c>
    </row>
    <row r="16" spans="1:8" s="127" customFormat="1" ht="37.9" customHeight="1">
      <c r="A16" s="422"/>
      <c r="B16" s="427"/>
      <c r="C16" s="428"/>
      <c r="D16" s="428"/>
      <c r="E16" s="429"/>
      <c r="F16" s="455"/>
      <c r="G16" s="261"/>
      <c r="H16" s="261" t="s">
        <v>841</v>
      </c>
    </row>
    <row r="17" spans="1:8" s="127" customFormat="1" ht="37.9" customHeight="1" thickBot="1">
      <c r="A17" s="423"/>
      <c r="B17" s="430"/>
      <c r="C17" s="431"/>
      <c r="D17" s="431"/>
      <c r="E17" s="432"/>
      <c r="F17" s="456"/>
      <c r="G17" s="262"/>
      <c r="H17" s="262" t="s">
        <v>851</v>
      </c>
    </row>
    <row r="18" spans="1:8" s="127" customFormat="1" ht="37.9" customHeight="1">
      <c r="A18" s="421" t="s">
        <v>373</v>
      </c>
      <c r="B18" s="424" t="s">
        <v>852</v>
      </c>
      <c r="C18" s="425"/>
      <c r="D18" s="425"/>
      <c r="E18" s="426"/>
      <c r="F18" s="433" t="s">
        <v>870</v>
      </c>
      <c r="G18" s="260" t="s">
        <v>853</v>
      </c>
      <c r="H18" s="260" t="s">
        <v>835</v>
      </c>
    </row>
    <row r="19" spans="1:8" s="127" customFormat="1" ht="37.9" customHeight="1">
      <c r="A19" s="422"/>
      <c r="B19" s="427"/>
      <c r="C19" s="428"/>
      <c r="D19" s="428"/>
      <c r="E19" s="429"/>
      <c r="F19" s="452"/>
      <c r="G19" s="261"/>
      <c r="H19" s="261" t="s">
        <v>837</v>
      </c>
    </row>
    <row r="20" spans="1:8" s="127" customFormat="1" ht="37.9" customHeight="1">
      <c r="A20" s="422"/>
      <c r="B20" s="427"/>
      <c r="C20" s="428"/>
      <c r="D20" s="428"/>
      <c r="E20" s="429"/>
      <c r="F20" s="452"/>
      <c r="G20" s="261"/>
      <c r="H20" s="261" t="s">
        <v>851</v>
      </c>
    </row>
    <row r="21" spans="1:8" s="127" customFormat="1" ht="37.9" customHeight="1" thickBot="1">
      <c r="A21" s="423"/>
      <c r="B21" s="430"/>
      <c r="C21" s="431"/>
      <c r="D21" s="431"/>
      <c r="E21" s="432"/>
      <c r="F21" s="453"/>
      <c r="G21" s="262"/>
      <c r="H21" s="262" t="s">
        <v>841</v>
      </c>
    </row>
    <row r="22" spans="1:8" s="127" customFormat="1" ht="37.9" customHeight="1">
      <c r="A22" s="421" t="s">
        <v>374</v>
      </c>
      <c r="B22" s="424" t="s">
        <v>854</v>
      </c>
      <c r="C22" s="425"/>
      <c r="D22" s="425"/>
      <c r="E22" s="426"/>
      <c r="F22" s="447" t="s">
        <v>855</v>
      </c>
      <c r="G22" s="260" t="s">
        <v>856</v>
      </c>
      <c r="H22" s="260" t="s">
        <v>835</v>
      </c>
    </row>
    <row r="23" spans="1:8" s="127" customFormat="1" ht="37.9" customHeight="1">
      <c r="A23" s="422"/>
      <c r="B23" s="427"/>
      <c r="C23" s="428"/>
      <c r="D23" s="428"/>
      <c r="E23" s="429"/>
      <c r="F23" s="457"/>
      <c r="G23" s="261"/>
      <c r="H23" s="261" t="s">
        <v>837</v>
      </c>
    </row>
    <row r="24" spans="1:8" s="127" customFormat="1" ht="37.9" customHeight="1">
      <c r="A24" s="422"/>
      <c r="B24" s="427"/>
      <c r="C24" s="428"/>
      <c r="D24" s="428"/>
      <c r="E24" s="429"/>
      <c r="F24" s="457"/>
      <c r="G24" s="261"/>
      <c r="H24" s="261" t="s">
        <v>857</v>
      </c>
    </row>
    <row r="25" spans="1:8" s="127" customFormat="1" ht="37.9" customHeight="1" thickBot="1">
      <c r="A25" s="423"/>
      <c r="B25" s="430"/>
      <c r="C25" s="431"/>
      <c r="D25" s="431"/>
      <c r="E25" s="432"/>
      <c r="F25" s="458"/>
      <c r="G25" s="262"/>
      <c r="H25" s="262"/>
    </row>
    <row r="26" spans="1:8" s="127" customFormat="1" ht="37.9" customHeight="1">
      <c r="A26" s="421" t="s">
        <v>375</v>
      </c>
      <c r="B26" s="435"/>
      <c r="C26" s="436"/>
      <c r="D26" s="436"/>
      <c r="E26" s="437"/>
      <c r="F26" s="444"/>
      <c r="G26" s="128"/>
      <c r="H26" s="128"/>
    </row>
    <row r="27" spans="1:8" s="127" customFormat="1" ht="37.9" customHeight="1">
      <c r="A27" s="422"/>
      <c r="B27" s="438"/>
      <c r="C27" s="439"/>
      <c r="D27" s="439"/>
      <c r="E27" s="440"/>
      <c r="F27" s="445"/>
      <c r="G27" s="129"/>
      <c r="H27" s="129"/>
    </row>
    <row r="28" spans="1:8" s="127" customFormat="1" ht="37.9" customHeight="1">
      <c r="A28" s="422"/>
      <c r="B28" s="438"/>
      <c r="C28" s="439"/>
      <c r="D28" s="439"/>
      <c r="E28" s="440"/>
      <c r="F28" s="445"/>
      <c r="G28" s="129"/>
      <c r="H28" s="129"/>
    </row>
    <row r="29" spans="1:8" s="127" customFormat="1" ht="37.9" customHeight="1" thickBot="1">
      <c r="A29" s="423"/>
      <c r="B29" s="441"/>
      <c r="C29" s="442"/>
      <c r="D29" s="442"/>
      <c r="E29" s="443"/>
      <c r="F29" s="446"/>
      <c r="G29" s="130"/>
      <c r="H29" s="130"/>
    </row>
    <row r="30" spans="1:8" s="127" customFormat="1" ht="37.9" customHeight="1">
      <c r="A30" s="421" t="s">
        <v>376</v>
      </c>
      <c r="B30" s="435"/>
      <c r="C30" s="436"/>
      <c r="D30" s="436"/>
      <c r="E30" s="437"/>
      <c r="F30" s="444"/>
      <c r="G30" s="128"/>
      <c r="H30" s="128"/>
    </row>
    <row r="31" spans="1:8" s="127" customFormat="1" ht="37.9" customHeight="1">
      <c r="A31" s="422"/>
      <c r="B31" s="438"/>
      <c r="C31" s="439"/>
      <c r="D31" s="439"/>
      <c r="E31" s="440"/>
      <c r="F31" s="445"/>
      <c r="G31" s="129"/>
      <c r="H31" s="129"/>
    </row>
    <row r="32" spans="1:8" s="127" customFormat="1" ht="37.9" customHeight="1">
      <c r="A32" s="422"/>
      <c r="B32" s="438"/>
      <c r="C32" s="439"/>
      <c r="D32" s="439"/>
      <c r="E32" s="440"/>
      <c r="F32" s="445"/>
      <c r="G32" s="129"/>
      <c r="H32" s="129"/>
    </row>
    <row r="33" spans="1:8" s="127" customFormat="1" ht="37.9" customHeight="1" thickBot="1">
      <c r="A33" s="423"/>
      <c r="B33" s="441"/>
      <c r="C33" s="442"/>
      <c r="D33" s="442"/>
      <c r="E33" s="443"/>
      <c r="F33" s="446"/>
      <c r="G33" s="130"/>
      <c r="H33" s="130"/>
    </row>
    <row r="34" spans="1:8" s="127" customFormat="1" ht="37.9" customHeight="1">
      <c r="A34" s="421" t="s">
        <v>377</v>
      </c>
      <c r="B34" s="435"/>
      <c r="C34" s="436"/>
      <c r="D34" s="436"/>
      <c r="E34" s="437"/>
      <c r="F34" s="444"/>
      <c r="G34" s="128"/>
      <c r="H34" s="128"/>
    </row>
    <row r="35" spans="1:8" s="127" customFormat="1" ht="37.9" customHeight="1">
      <c r="A35" s="422"/>
      <c r="B35" s="438"/>
      <c r="C35" s="439"/>
      <c r="D35" s="439"/>
      <c r="E35" s="440"/>
      <c r="F35" s="445"/>
      <c r="G35" s="129"/>
      <c r="H35" s="129"/>
    </row>
    <row r="36" spans="1:8" s="127" customFormat="1" ht="37.9" customHeight="1">
      <c r="A36" s="422"/>
      <c r="B36" s="438"/>
      <c r="C36" s="439"/>
      <c r="D36" s="439"/>
      <c r="E36" s="440"/>
      <c r="F36" s="445"/>
      <c r="G36" s="129"/>
      <c r="H36" s="129"/>
    </row>
    <row r="37" spans="1:8" s="127" customFormat="1" ht="37.9" customHeight="1" thickBot="1">
      <c r="A37" s="423"/>
      <c r="B37" s="441"/>
      <c r="C37" s="442"/>
      <c r="D37" s="442"/>
      <c r="E37" s="443"/>
      <c r="F37" s="446"/>
      <c r="G37" s="130"/>
      <c r="H37" s="130"/>
    </row>
    <row r="38" spans="1:8" s="127" customFormat="1" ht="37.9" customHeight="1">
      <c r="A38" s="421" t="s">
        <v>378</v>
      </c>
      <c r="B38" s="435"/>
      <c r="C38" s="436"/>
      <c r="D38" s="436"/>
      <c r="E38" s="437"/>
      <c r="F38" s="444"/>
      <c r="G38" s="128"/>
      <c r="H38" s="128"/>
    </row>
    <row r="39" spans="1:8" s="127" customFormat="1" ht="37.9" customHeight="1">
      <c r="A39" s="422"/>
      <c r="B39" s="438"/>
      <c r="C39" s="439"/>
      <c r="D39" s="439"/>
      <c r="E39" s="440"/>
      <c r="F39" s="445"/>
      <c r="G39" s="129"/>
      <c r="H39" s="129"/>
    </row>
    <row r="40" spans="1:8" s="127" customFormat="1" ht="37.9" customHeight="1">
      <c r="A40" s="422"/>
      <c r="B40" s="438"/>
      <c r="C40" s="439"/>
      <c r="D40" s="439"/>
      <c r="E40" s="440"/>
      <c r="F40" s="445"/>
      <c r="G40" s="129"/>
      <c r="H40" s="129"/>
    </row>
    <row r="41" spans="1:8" s="127" customFormat="1" ht="37.9" customHeight="1" thickBot="1">
      <c r="A41" s="423"/>
      <c r="B41" s="441"/>
      <c r="C41" s="442"/>
      <c r="D41" s="442"/>
      <c r="E41" s="443"/>
      <c r="F41" s="446"/>
      <c r="G41" s="130"/>
      <c r="H41" s="130"/>
    </row>
    <row r="42" spans="1:8" s="127" customFormat="1" ht="37.9" customHeight="1">
      <c r="A42" s="421" t="s">
        <v>379</v>
      </c>
      <c r="B42" s="435"/>
      <c r="C42" s="436"/>
      <c r="D42" s="436"/>
      <c r="E42" s="437"/>
      <c r="F42" s="444"/>
      <c r="G42" s="128"/>
      <c r="H42" s="128"/>
    </row>
    <row r="43" spans="1:8" s="127" customFormat="1" ht="37.9" customHeight="1">
      <c r="A43" s="422"/>
      <c r="B43" s="438"/>
      <c r="C43" s="439"/>
      <c r="D43" s="439"/>
      <c r="E43" s="440"/>
      <c r="F43" s="445"/>
      <c r="G43" s="129"/>
      <c r="H43" s="129"/>
    </row>
    <row r="44" spans="1:8" s="127" customFormat="1" ht="37.9" customHeight="1">
      <c r="A44" s="422"/>
      <c r="B44" s="438"/>
      <c r="C44" s="439"/>
      <c r="D44" s="439"/>
      <c r="E44" s="440"/>
      <c r="F44" s="445"/>
      <c r="G44" s="129"/>
      <c r="H44" s="129"/>
    </row>
    <row r="45" spans="1:8" s="127" customFormat="1" ht="37.9" customHeight="1" thickBot="1">
      <c r="A45" s="423"/>
      <c r="B45" s="441"/>
      <c r="C45" s="442"/>
      <c r="D45" s="442"/>
      <c r="E45" s="443"/>
      <c r="F45" s="446"/>
      <c r="G45" s="130"/>
      <c r="H45" s="130"/>
    </row>
    <row r="46" spans="1:8" s="127" customFormat="1" ht="37.9" customHeight="1">
      <c r="A46" s="421" t="s">
        <v>380</v>
      </c>
      <c r="B46" s="435"/>
      <c r="C46" s="436"/>
      <c r="D46" s="436"/>
      <c r="E46" s="437"/>
      <c r="F46" s="444"/>
      <c r="G46" s="128"/>
      <c r="H46" s="128"/>
    </row>
    <row r="47" spans="1:8" s="127" customFormat="1" ht="37.9" customHeight="1">
      <c r="A47" s="422"/>
      <c r="B47" s="438"/>
      <c r="C47" s="439"/>
      <c r="D47" s="439"/>
      <c r="E47" s="440"/>
      <c r="F47" s="445"/>
      <c r="G47" s="129"/>
      <c r="H47" s="129"/>
    </row>
    <row r="48" spans="1:8" s="127" customFormat="1" ht="37.9" customHeight="1">
      <c r="A48" s="422"/>
      <c r="B48" s="438"/>
      <c r="C48" s="439"/>
      <c r="D48" s="439"/>
      <c r="E48" s="440"/>
      <c r="F48" s="445"/>
      <c r="G48" s="129"/>
      <c r="H48" s="129"/>
    </row>
    <row r="49" spans="1:8" s="127" customFormat="1" ht="37.9" customHeight="1" thickBot="1">
      <c r="A49" s="423"/>
      <c r="B49" s="441"/>
      <c r="C49" s="442"/>
      <c r="D49" s="442"/>
      <c r="E49" s="443"/>
      <c r="F49" s="446"/>
      <c r="G49" s="130"/>
      <c r="H49" s="130"/>
    </row>
    <row r="50" spans="1:8" s="119" customFormat="1" ht="15"/>
    <row r="51" spans="1:8" s="119" customFormat="1" ht="15"/>
    <row r="52" spans="1:8" s="119" customFormat="1" ht="15"/>
    <row r="53" spans="1:8" s="119" customFormat="1" ht="15"/>
    <row r="54" spans="1:8" s="119" customFormat="1" ht="15"/>
    <row r="55" spans="1:8" s="119" customFormat="1" ht="15"/>
    <row r="56" spans="1:8" s="119" customFormat="1" ht="15"/>
    <row r="57" spans="1:8" s="119" customFormat="1" ht="15"/>
    <row r="58" spans="1:8" s="119" customFormat="1" ht="15"/>
    <row r="59" spans="1:8" s="119" customFormat="1" ht="15"/>
    <row r="60" spans="1:8" s="119" customFormat="1" ht="15"/>
    <row r="61" spans="1:8" s="119" customFormat="1" ht="15"/>
    <row r="62" spans="1:8" s="119" customFormat="1" ht="15"/>
    <row r="63" spans="1:8" s="119" customFormat="1" ht="15"/>
    <row r="64" spans="1:8" s="119" customFormat="1" ht="15"/>
    <row r="65" s="119" customFormat="1" ht="15"/>
    <row r="66" s="119" customFormat="1" ht="15"/>
    <row r="67" s="119" customFormat="1" ht="15"/>
    <row r="68" s="119" customFormat="1" ht="15"/>
    <row r="69" s="119" customFormat="1" ht="15"/>
    <row r="70" s="119" customFormat="1" ht="15"/>
    <row r="71" s="119" customFormat="1" ht="15"/>
    <row r="72" s="119" customFormat="1" ht="15"/>
    <row r="73" s="119" customFormat="1" ht="15"/>
    <row r="74" s="119" customFormat="1" ht="15"/>
    <row r="75" s="119" customFormat="1" ht="15"/>
    <row r="76" s="119" customFormat="1" ht="15"/>
    <row r="77" s="119" customFormat="1" ht="15"/>
    <row r="78" s="119" customFormat="1" ht="15"/>
    <row r="79" s="119" customFormat="1" ht="15"/>
    <row r="80" s="119" customFormat="1" ht="15"/>
    <row r="81" s="119" customFormat="1" ht="15"/>
    <row r="82" s="119" customFormat="1" ht="15"/>
    <row r="83" s="119" customFormat="1" ht="15"/>
    <row r="84" s="119" customFormat="1" ht="15"/>
    <row r="85" s="119" customFormat="1" ht="15"/>
    <row r="86" s="119" customFormat="1" ht="15"/>
    <row r="87" s="119" customFormat="1" ht="15"/>
    <row r="88" s="119" customFormat="1" ht="15"/>
    <row r="89" s="119" customFormat="1" ht="15"/>
    <row r="90" s="119" customFormat="1" ht="15"/>
    <row r="91" s="119" customFormat="1" ht="15"/>
    <row r="92" s="119" customFormat="1" ht="15"/>
    <row r="93" s="119" customFormat="1" ht="15"/>
    <row r="94" s="119" customFormat="1" ht="15"/>
    <row r="95" s="119" customFormat="1" ht="15"/>
    <row r="96" s="119" customFormat="1" ht="15"/>
    <row r="97" s="119" customFormat="1" ht="15"/>
    <row r="98" s="119" customFormat="1" ht="15"/>
    <row r="99" s="119" customFormat="1" ht="15"/>
    <row r="100" s="119" customFormat="1" ht="15"/>
    <row r="101" s="119" customFormat="1" ht="15"/>
  </sheetData>
  <sheetProtection password="EE8F" sheet="1" objects="1" scenarios="1" formatCells="0" selectLockedCells="1"/>
  <mergeCells count="35">
    <mergeCell ref="A46:A49"/>
    <mergeCell ref="B46:E49"/>
    <mergeCell ref="F46:F49"/>
    <mergeCell ref="A38:A41"/>
    <mergeCell ref="B38:E41"/>
    <mergeCell ref="F38:F41"/>
    <mergeCell ref="A42:A45"/>
    <mergeCell ref="B42:E45"/>
    <mergeCell ref="F42:F45"/>
    <mergeCell ref="A30:A33"/>
    <mergeCell ref="B30:E33"/>
    <mergeCell ref="F30:F33"/>
    <mergeCell ref="A34:A37"/>
    <mergeCell ref="B34:E37"/>
    <mergeCell ref="F34:F37"/>
    <mergeCell ref="A22:A25"/>
    <mergeCell ref="B22:E25"/>
    <mergeCell ref="F22:F25"/>
    <mergeCell ref="A26:A29"/>
    <mergeCell ref="B26:E29"/>
    <mergeCell ref="F26:F29"/>
    <mergeCell ref="A18:A21"/>
    <mergeCell ref="B18:E21"/>
    <mergeCell ref="F18:F21"/>
    <mergeCell ref="E1:F1"/>
    <mergeCell ref="G2:H2"/>
    <mergeCell ref="G3:H3"/>
    <mergeCell ref="G4:H4"/>
    <mergeCell ref="A7:H7"/>
    <mergeCell ref="A8:H8"/>
    <mergeCell ref="A11:H11"/>
    <mergeCell ref="B13:E13"/>
    <mergeCell ref="A14:A17"/>
    <mergeCell ref="B14:E17"/>
    <mergeCell ref="F14:F17"/>
  </mergeCells>
  <printOptions horizontalCentered="1"/>
  <pageMargins left="0.2" right="0.2" top="0.75" bottom="0.5" header="0" footer="0.3"/>
  <pageSetup scale="58" fitToHeight="0" orientation="portrait" r:id="rId1"/>
  <headerFooter>
    <oddFooter>&amp;LAdult Education&amp;R12-2016</oddFooter>
  </headerFooter>
  <rowBreaks count="2" manualBreakCount="2">
    <brk id="25" max="7" man="1"/>
    <brk id="37"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101"/>
  <sheetViews>
    <sheetView topLeftCell="A4" zoomScale="87" zoomScaleNormal="87" zoomScalePageLayoutView="87" workbookViewId="0">
      <selection activeCell="C41" sqref="C41"/>
    </sheetView>
  </sheetViews>
  <sheetFormatPr defaultColWidth="7.7109375" defaultRowHeight="11.25"/>
  <cols>
    <col min="1" max="1" width="6" style="45" customWidth="1"/>
    <col min="2" max="2" width="15.7109375" style="45" customWidth="1"/>
    <col min="3" max="3" width="8.7109375" style="45" customWidth="1"/>
    <col min="4" max="4" width="2.7109375" style="45" customWidth="1"/>
    <col min="5" max="5" width="35.7109375" style="45" customWidth="1"/>
    <col min="6" max="6" width="60.7109375" style="45" customWidth="1"/>
    <col min="7" max="8" width="23.7109375" style="45" customWidth="1"/>
    <col min="9" max="9" width="15" style="45" customWidth="1"/>
    <col min="10" max="10" width="23.7109375" style="45" customWidth="1"/>
    <col min="11" max="16384" width="7.7109375" style="45"/>
  </cols>
  <sheetData>
    <row r="1" spans="1:8" ht="19.899999999999999" customHeight="1">
      <c r="E1" s="378" t="s">
        <v>301</v>
      </c>
      <c r="F1" s="378"/>
    </row>
    <row r="2" spans="1:8" ht="25.15" customHeight="1">
      <c r="A2" s="18"/>
      <c r="B2" s="18"/>
      <c r="C2" s="18"/>
      <c r="D2" s="18"/>
      <c r="E2" s="18"/>
      <c r="F2" s="117" t="s">
        <v>302</v>
      </c>
      <c r="G2" s="413" t="str">
        <f>'Budget Detail Sheet'!D2</f>
        <v>ADULT EDUCATION BLOCK GRANT</v>
      </c>
      <c r="H2" s="413"/>
    </row>
    <row r="3" spans="1:8" ht="25.15" customHeight="1">
      <c r="A3" s="19"/>
      <c r="B3" s="19"/>
      <c r="C3" s="19"/>
      <c r="D3" s="19"/>
      <c r="E3" s="19"/>
      <c r="F3" s="118" t="str">
        <f>'Budget Detail Sheet'!C3</f>
        <v xml:space="preserve">ENTITY: </v>
      </c>
      <c r="G3" s="414" t="str">
        <f>'Budget Detail Sheet'!D3</f>
        <v>MT. SAN ANTONIO CCD</v>
      </c>
      <c r="H3" s="414"/>
    </row>
    <row r="4" spans="1:8" ht="25.15" customHeight="1">
      <c r="A4" s="19"/>
      <c r="B4" s="19"/>
      <c r="C4" s="19"/>
      <c r="D4" s="19"/>
      <c r="E4" s="19"/>
      <c r="F4" s="118" t="str">
        <f>'Budget Detail Sheet'!C4</f>
        <v xml:space="preserve">FISCAL YEAR: </v>
      </c>
      <c r="G4" s="414" t="str">
        <f>'Budget Detail Sheet'!D4</f>
        <v>2015/16</v>
      </c>
      <c r="H4" s="414"/>
    </row>
    <row r="5" spans="1:8" ht="25.15" customHeight="1">
      <c r="A5" s="19"/>
      <c r="B5" s="19"/>
      <c r="C5" s="19"/>
      <c r="D5" s="19"/>
      <c r="E5" s="19"/>
      <c r="F5" s="118" t="str">
        <f>'Budget Detail Sheet'!C5</f>
        <v xml:space="preserve">ALLOCATION NUMBER: </v>
      </c>
      <c r="G5" s="43" t="str">
        <f>'Budget Detail Sheet'!D5</f>
        <v>15-328-132</v>
      </c>
      <c r="H5" s="119"/>
    </row>
    <row r="6" spans="1:8" ht="7.9" customHeight="1">
      <c r="A6" s="52"/>
      <c r="B6" s="52"/>
      <c r="C6" s="52"/>
      <c r="D6" s="52"/>
      <c r="E6" s="52"/>
      <c r="F6" s="52"/>
      <c r="G6" s="52"/>
      <c r="H6" s="52"/>
    </row>
    <row r="7" spans="1:8" ht="20.25">
      <c r="A7" s="329" t="s">
        <v>348</v>
      </c>
      <c r="B7" s="329"/>
      <c r="C7" s="329"/>
      <c r="D7" s="329"/>
      <c r="E7" s="329"/>
      <c r="F7" s="329"/>
      <c r="G7" s="329"/>
      <c r="H7" s="329"/>
    </row>
    <row r="8" spans="1:8" ht="18">
      <c r="A8" s="412" t="s">
        <v>480</v>
      </c>
      <c r="B8" s="412"/>
      <c r="C8" s="412"/>
      <c r="D8" s="412"/>
      <c r="E8" s="412"/>
      <c r="F8" s="412"/>
      <c r="G8" s="412"/>
      <c r="H8" s="412"/>
    </row>
    <row r="9" spans="1:8" ht="7.9" customHeight="1" thickBot="1">
      <c r="A9" s="52"/>
      <c r="B9" s="52"/>
      <c r="C9" s="52"/>
      <c r="D9" s="52"/>
      <c r="E9" s="52"/>
      <c r="F9" s="52"/>
      <c r="G9" s="52"/>
      <c r="H9" s="52"/>
    </row>
    <row r="10" spans="1:8" ht="18" customHeight="1">
      <c r="A10" s="24" t="s">
        <v>349</v>
      </c>
      <c r="B10" s="120"/>
      <c r="C10" s="121">
        <v>4</v>
      </c>
      <c r="D10" s="122"/>
      <c r="E10" s="122"/>
      <c r="F10" s="122"/>
      <c r="G10" s="122"/>
      <c r="H10" s="123"/>
    </row>
    <row r="11" spans="1:8" s="119" customFormat="1" ht="49.9" customHeight="1" thickBot="1">
      <c r="A11" s="459" t="s">
        <v>792</v>
      </c>
      <c r="B11" s="460"/>
      <c r="C11" s="460"/>
      <c r="D11" s="460"/>
      <c r="E11" s="460"/>
      <c r="F11" s="460"/>
      <c r="G11" s="460"/>
      <c r="H11" s="461"/>
    </row>
    <row r="12" spans="1:8" ht="7.9" customHeight="1" thickBot="1">
      <c r="A12" s="52"/>
      <c r="B12" s="52"/>
      <c r="C12" s="52"/>
      <c r="D12" s="52"/>
      <c r="E12" s="52"/>
      <c r="F12" s="52"/>
      <c r="G12" s="52"/>
      <c r="H12" s="52"/>
    </row>
    <row r="13" spans="1:8" s="127" customFormat="1" ht="37.15" customHeight="1" thickBot="1">
      <c r="A13" s="124" t="s">
        <v>350</v>
      </c>
      <c r="B13" s="418" t="s">
        <v>351</v>
      </c>
      <c r="C13" s="419"/>
      <c r="D13" s="419"/>
      <c r="E13" s="420"/>
      <c r="F13" s="124" t="s">
        <v>352</v>
      </c>
      <c r="G13" s="125" t="s">
        <v>353</v>
      </c>
      <c r="H13" s="126" t="s">
        <v>354</v>
      </c>
    </row>
    <row r="14" spans="1:8" s="127" customFormat="1" ht="37.9" customHeight="1">
      <c r="A14" s="421" t="s">
        <v>381</v>
      </c>
      <c r="B14" s="424" t="s">
        <v>858</v>
      </c>
      <c r="C14" s="425"/>
      <c r="D14" s="425"/>
      <c r="E14" s="426"/>
      <c r="F14" s="462" t="s">
        <v>867</v>
      </c>
      <c r="G14" s="260" t="s">
        <v>859</v>
      </c>
      <c r="H14" s="260" t="s">
        <v>837</v>
      </c>
    </row>
    <row r="15" spans="1:8" s="127" customFormat="1" ht="37.9" customHeight="1">
      <c r="A15" s="422"/>
      <c r="B15" s="427"/>
      <c r="C15" s="428"/>
      <c r="D15" s="428"/>
      <c r="E15" s="429"/>
      <c r="F15" s="463"/>
      <c r="G15" s="261"/>
      <c r="H15" s="261" t="s">
        <v>860</v>
      </c>
    </row>
    <row r="16" spans="1:8" s="127" customFormat="1" ht="37.9" customHeight="1">
      <c r="A16" s="422"/>
      <c r="B16" s="427"/>
      <c r="C16" s="428"/>
      <c r="D16" s="428"/>
      <c r="E16" s="429"/>
      <c r="F16" s="463"/>
      <c r="G16" s="261"/>
      <c r="H16" s="261" t="s">
        <v>861</v>
      </c>
    </row>
    <row r="17" spans="1:8" s="127" customFormat="1" ht="37.9" customHeight="1" thickBot="1">
      <c r="A17" s="423"/>
      <c r="B17" s="430"/>
      <c r="C17" s="431"/>
      <c r="D17" s="431"/>
      <c r="E17" s="432"/>
      <c r="F17" s="464"/>
      <c r="G17" s="262"/>
      <c r="H17" s="262" t="s">
        <v>825</v>
      </c>
    </row>
    <row r="18" spans="1:8" s="127" customFormat="1" ht="37.9" customHeight="1">
      <c r="A18" s="421" t="s">
        <v>382</v>
      </c>
      <c r="B18" s="424" t="s">
        <v>862</v>
      </c>
      <c r="C18" s="425"/>
      <c r="D18" s="425"/>
      <c r="E18" s="426"/>
      <c r="F18" s="433" t="s">
        <v>863</v>
      </c>
      <c r="G18" s="260" t="s">
        <v>864</v>
      </c>
      <c r="H18" s="260" t="s">
        <v>837</v>
      </c>
    </row>
    <row r="19" spans="1:8" s="127" customFormat="1" ht="37.9" customHeight="1">
      <c r="A19" s="422"/>
      <c r="B19" s="427"/>
      <c r="C19" s="428"/>
      <c r="D19" s="428"/>
      <c r="E19" s="429"/>
      <c r="F19" s="364"/>
      <c r="G19" s="261"/>
      <c r="H19" s="261" t="s">
        <v>860</v>
      </c>
    </row>
    <row r="20" spans="1:8" s="127" customFormat="1" ht="37.9" customHeight="1">
      <c r="A20" s="422"/>
      <c r="B20" s="427"/>
      <c r="C20" s="428"/>
      <c r="D20" s="428"/>
      <c r="E20" s="429"/>
      <c r="F20" s="364"/>
      <c r="G20" s="261"/>
      <c r="H20" s="261" t="s">
        <v>865</v>
      </c>
    </row>
    <row r="21" spans="1:8" s="127" customFormat="1" ht="37.9" customHeight="1" thickBot="1">
      <c r="A21" s="423"/>
      <c r="B21" s="430"/>
      <c r="C21" s="431"/>
      <c r="D21" s="431"/>
      <c r="E21" s="432"/>
      <c r="F21" s="434"/>
      <c r="G21" s="262"/>
      <c r="H21" s="262"/>
    </row>
    <row r="22" spans="1:8" s="127" customFormat="1" ht="37.9" customHeight="1">
      <c r="A22" s="421" t="s">
        <v>383</v>
      </c>
      <c r="B22" s="435"/>
      <c r="C22" s="436"/>
      <c r="D22" s="436"/>
      <c r="E22" s="437"/>
      <c r="F22" s="444"/>
      <c r="G22" s="128"/>
      <c r="H22" s="128"/>
    </row>
    <row r="23" spans="1:8" s="127" customFormat="1" ht="37.9" customHeight="1">
      <c r="A23" s="422"/>
      <c r="B23" s="438"/>
      <c r="C23" s="439"/>
      <c r="D23" s="439"/>
      <c r="E23" s="440"/>
      <c r="F23" s="445"/>
      <c r="G23" s="251"/>
      <c r="H23" s="251"/>
    </row>
    <row r="24" spans="1:8" s="127" customFormat="1" ht="37.9" customHeight="1">
      <c r="A24" s="422"/>
      <c r="B24" s="438"/>
      <c r="C24" s="439"/>
      <c r="D24" s="439"/>
      <c r="E24" s="440"/>
      <c r="F24" s="445"/>
      <c r="G24" s="129"/>
      <c r="H24" s="129"/>
    </row>
    <row r="25" spans="1:8" s="127" customFormat="1" ht="37.9" customHeight="1" thickBot="1">
      <c r="A25" s="423"/>
      <c r="B25" s="441"/>
      <c r="C25" s="442"/>
      <c r="D25" s="442"/>
      <c r="E25" s="443"/>
      <c r="F25" s="446"/>
      <c r="G25" s="130"/>
      <c r="H25" s="130"/>
    </row>
    <row r="26" spans="1:8" s="127" customFormat="1" ht="37.9" customHeight="1">
      <c r="A26" s="421" t="s">
        <v>384</v>
      </c>
      <c r="B26" s="435"/>
      <c r="C26" s="436"/>
      <c r="D26" s="436"/>
      <c r="E26" s="437"/>
      <c r="F26" s="444"/>
      <c r="G26" s="128"/>
      <c r="H26" s="128"/>
    </row>
    <row r="27" spans="1:8" s="127" customFormat="1" ht="37.9" customHeight="1">
      <c r="A27" s="422"/>
      <c r="B27" s="438"/>
      <c r="C27" s="439"/>
      <c r="D27" s="439"/>
      <c r="E27" s="440"/>
      <c r="F27" s="445"/>
      <c r="G27" s="129"/>
      <c r="H27" s="129"/>
    </row>
    <row r="28" spans="1:8" s="127" customFormat="1" ht="37.9" customHeight="1">
      <c r="A28" s="422"/>
      <c r="B28" s="438"/>
      <c r="C28" s="439"/>
      <c r="D28" s="439"/>
      <c r="E28" s="440"/>
      <c r="F28" s="445"/>
      <c r="G28" s="129"/>
      <c r="H28" s="129"/>
    </row>
    <row r="29" spans="1:8" s="127" customFormat="1" ht="37.9" customHeight="1" thickBot="1">
      <c r="A29" s="423"/>
      <c r="B29" s="441"/>
      <c r="C29" s="442"/>
      <c r="D29" s="442"/>
      <c r="E29" s="443"/>
      <c r="F29" s="446"/>
      <c r="G29" s="130"/>
      <c r="H29" s="130"/>
    </row>
    <row r="30" spans="1:8" s="127" customFormat="1" ht="37.9" customHeight="1">
      <c r="A30" s="421" t="s">
        <v>385</v>
      </c>
      <c r="B30" s="435"/>
      <c r="C30" s="436"/>
      <c r="D30" s="436"/>
      <c r="E30" s="437"/>
      <c r="F30" s="444"/>
      <c r="G30" s="128"/>
      <c r="H30" s="128"/>
    </row>
    <row r="31" spans="1:8" s="127" customFormat="1" ht="37.9" customHeight="1">
      <c r="A31" s="422"/>
      <c r="B31" s="438"/>
      <c r="C31" s="439"/>
      <c r="D31" s="439"/>
      <c r="E31" s="440"/>
      <c r="F31" s="445"/>
      <c r="G31" s="129"/>
      <c r="H31" s="129"/>
    </row>
    <row r="32" spans="1:8" s="127" customFormat="1" ht="37.9" customHeight="1">
      <c r="A32" s="422"/>
      <c r="B32" s="438"/>
      <c r="C32" s="439"/>
      <c r="D32" s="439"/>
      <c r="E32" s="440"/>
      <c r="F32" s="445"/>
      <c r="G32" s="129"/>
      <c r="H32" s="129"/>
    </row>
    <row r="33" spans="1:8" s="127" customFormat="1" ht="37.9" customHeight="1" thickBot="1">
      <c r="A33" s="423"/>
      <c r="B33" s="441"/>
      <c r="C33" s="442"/>
      <c r="D33" s="442"/>
      <c r="E33" s="443"/>
      <c r="F33" s="446"/>
      <c r="G33" s="130"/>
      <c r="H33" s="130"/>
    </row>
    <row r="34" spans="1:8" s="127" customFormat="1" ht="37.9" customHeight="1">
      <c r="A34" s="421" t="s">
        <v>386</v>
      </c>
      <c r="B34" s="435"/>
      <c r="C34" s="436"/>
      <c r="D34" s="436"/>
      <c r="E34" s="437"/>
      <c r="F34" s="444"/>
      <c r="G34" s="128"/>
      <c r="H34" s="128"/>
    </row>
    <row r="35" spans="1:8" s="127" customFormat="1" ht="37.9" customHeight="1">
      <c r="A35" s="422"/>
      <c r="B35" s="438"/>
      <c r="C35" s="439"/>
      <c r="D35" s="439"/>
      <c r="E35" s="440"/>
      <c r="F35" s="445"/>
      <c r="G35" s="129"/>
      <c r="H35" s="129"/>
    </row>
    <row r="36" spans="1:8" s="127" customFormat="1" ht="37.9" customHeight="1">
      <c r="A36" s="422"/>
      <c r="B36" s="438"/>
      <c r="C36" s="439"/>
      <c r="D36" s="439"/>
      <c r="E36" s="440"/>
      <c r="F36" s="445"/>
      <c r="G36" s="129"/>
      <c r="H36" s="129"/>
    </row>
    <row r="37" spans="1:8" s="127" customFormat="1" ht="37.9" customHeight="1" thickBot="1">
      <c r="A37" s="423"/>
      <c r="B37" s="441"/>
      <c r="C37" s="442"/>
      <c r="D37" s="442"/>
      <c r="E37" s="443"/>
      <c r="F37" s="446"/>
      <c r="G37" s="130"/>
      <c r="H37" s="130"/>
    </row>
    <row r="38" spans="1:8" s="127" customFormat="1" ht="37.9" customHeight="1">
      <c r="A38" s="421" t="s">
        <v>387</v>
      </c>
      <c r="B38" s="435"/>
      <c r="C38" s="436"/>
      <c r="D38" s="436"/>
      <c r="E38" s="437"/>
      <c r="F38" s="444"/>
      <c r="G38" s="128"/>
      <c r="H38" s="128"/>
    </row>
    <row r="39" spans="1:8" s="127" customFormat="1" ht="37.9" customHeight="1">
      <c r="A39" s="422"/>
      <c r="B39" s="438"/>
      <c r="C39" s="439"/>
      <c r="D39" s="439"/>
      <c r="E39" s="440"/>
      <c r="F39" s="445"/>
      <c r="G39" s="129"/>
      <c r="H39" s="129"/>
    </row>
    <row r="40" spans="1:8" s="127" customFormat="1" ht="37.9" customHeight="1">
      <c r="A40" s="422"/>
      <c r="B40" s="438"/>
      <c r="C40" s="439"/>
      <c r="D40" s="439"/>
      <c r="E40" s="440"/>
      <c r="F40" s="445"/>
      <c r="G40" s="129"/>
      <c r="H40" s="129"/>
    </row>
    <row r="41" spans="1:8" s="127" customFormat="1" ht="37.9" customHeight="1" thickBot="1">
      <c r="A41" s="423"/>
      <c r="B41" s="441"/>
      <c r="C41" s="442"/>
      <c r="D41" s="442"/>
      <c r="E41" s="443"/>
      <c r="F41" s="446"/>
      <c r="G41" s="130"/>
      <c r="H41" s="130"/>
    </row>
    <row r="42" spans="1:8" s="127" customFormat="1" ht="37.9" customHeight="1">
      <c r="A42" s="421" t="s">
        <v>388</v>
      </c>
      <c r="B42" s="435"/>
      <c r="C42" s="436"/>
      <c r="D42" s="436"/>
      <c r="E42" s="437"/>
      <c r="F42" s="444"/>
      <c r="G42" s="128"/>
      <c r="H42" s="128"/>
    </row>
    <row r="43" spans="1:8" s="127" customFormat="1" ht="37.9" customHeight="1">
      <c r="A43" s="422"/>
      <c r="B43" s="438"/>
      <c r="C43" s="439"/>
      <c r="D43" s="439"/>
      <c r="E43" s="440"/>
      <c r="F43" s="445"/>
      <c r="G43" s="129"/>
      <c r="H43" s="129"/>
    </row>
    <row r="44" spans="1:8" s="127" customFormat="1" ht="37.9" customHeight="1">
      <c r="A44" s="422"/>
      <c r="B44" s="438"/>
      <c r="C44" s="439"/>
      <c r="D44" s="439"/>
      <c r="E44" s="440"/>
      <c r="F44" s="445"/>
      <c r="G44" s="129"/>
      <c r="H44" s="129"/>
    </row>
    <row r="45" spans="1:8" s="127" customFormat="1" ht="37.9" customHeight="1" thickBot="1">
      <c r="A45" s="423"/>
      <c r="B45" s="441"/>
      <c r="C45" s="442"/>
      <c r="D45" s="442"/>
      <c r="E45" s="443"/>
      <c r="F45" s="446"/>
      <c r="G45" s="130"/>
      <c r="H45" s="130"/>
    </row>
    <row r="46" spans="1:8" s="127" customFormat="1" ht="37.9" customHeight="1">
      <c r="A46" s="421" t="s">
        <v>389</v>
      </c>
      <c r="B46" s="435"/>
      <c r="C46" s="436"/>
      <c r="D46" s="436"/>
      <c r="E46" s="437"/>
      <c r="F46" s="444"/>
      <c r="G46" s="128"/>
      <c r="H46" s="128"/>
    </row>
    <row r="47" spans="1:8" s="127" customFormat="1" ht="37.9" customHeight="1">
      <c r="A47" s="422"/>
      <c r="B47" s="438"/>
      <c r="C47" s="439"/>
      <c r="D47" s="439"/>
      <c r="E47" s="440"/>
      <c r="F47" s="445"/>
      <c r="G47" s="129"/>
      <c r="H47" s="129"/>
    </row>
    <row r="48" spans="1:8" s="127" customFormat="1" ht="37.9" customHeight="1">
      <c r="A48" s="422"/>
      <c r="B48" s="438"/>
      <c r="C48" s="439"/>
      <c r="D48" s="439"/>
      <c r="E48" s="440"/>
      <c r="F48" s="445"/>
      <c r="G48" s="129"/>
      <c r="H48" s="129"/>
    </row>
    <row r="49" spans="1:8" s="127" customFormat="1" ht="37.9" customHeight="1" thickBot="1">
      <c r="A49" s="423"/>
      <c r="B49" s="441"/>
      <c r="C49" s="442"/>
      <c r="D49" s="442"/>
      <c r="E49" s="443"/>
      <c r="F49" s="446"/>
      <c r="G49" s="130"/>
      <c r="H49" s="130"/>
    </row>
    <row r="50" spans="1:8" s="119" customFormat="1" ht="15"/>
    <row r="51" spans="1:8" s="119" customFormat="1" ht="15"/>
    <row r="52" spans="1:8" s="119" customFormat="1" ht="15"/>
    <row r="53" spans="1:8" s="119" customFormat="1" ht="15"/>
    <row r="54" spans="1:8" s="119" customFormat="1" ht="15"/>
    <row r="55" spans="1:8" s="119" customFormat="1" ht="15"/>
    <row r="56" spans="1:8" s="119" customFormat="1" ht="15"/>
    <row r="57" spans="1:8" s="119" customFormat="1" ht="15"/>
    <row r="58" spans="1:8" s="119" customFormat="1" ht="15"/>
    <row r="59" spans="1:8" s="119" customFormat="1" ht="15"/>
    <row r="60" spans="1:8" s="119" customFormat="1" ht="15"/>
    <row r="61" spans="1:8" s="119" customFormat="1" ht="15"/>
    <row r="62" spans="1:8" s="119" customFormat="1" ht="15"/>
    <row r="63" spans="1:8" s="119" customFormat="1" ht="15"/>
    <row r="64" spans="1:8" s="119" customFormat="1" ht="15"/>
    <row r="65" s="119" customFormat="1" ht="15"/>
    <row r="66" s="119" customFormat="1" ht="15"/>
    <row r="67" s="119" customFormat="1" ht="15"/>
    <row r="68" s="119" customFormat="1" ht="15"/>
    <row r="69" s="119" customFormat="1" ht="15"/>
    <row r="70" s="119" customFormat="1" ht="15"/>
    <row r="71" s="119" customFormat="1" ht="15"/>
    <row r="72" s="119" customFormat="1" ht="15"/>
    <row r="73" s="119" customFormat="1" ht="15"/>
    <row r="74" s="119" customFormat="1" ht="15"/>
    <row r="75" s="119" customFormat="1" ht="15"/>
    <row r="76" s="119" customFormat="1" ht="15"/>
    <row r="77" s="119" customFormat="1" ht="15"/>
    <row r="78" s="119" customFormat="1" ht="15"/>
    <row r="79" s="119" customFormat="1" ht="15"/>
    <row r="80" s="119" customFormat="1" ht="15"/>
    <row r="81" s="119" customFormat="1" ht="15"/>
    <row r="82" s="119" customFormat="1" ht="15"/>
    <row r="83" s="119" customFormat="1" ht="15"/>
    <row r="84" s="119" customFormat="1" ht="15"/>
    <row r="85" s="119" customFormat="1" ht="15"/>
    <row r="86" s="119" customFormat="1" ht="15"/>
    <row r="87" s="119" customFormat="1" ht="15"/>
    <row r="88" s="119" customFormat="1" ht="15"/>
    <row r="89" s="119" customFormat="1" ht="15"/>
    <row r="90" s="119" customFormat="1" ht="15"/>
    <row r="91" s="119" customFormat="1" ht="15"/>
    <row r="92" s="119" customFormat="1" ht="15"/>
    <row r="93" s="119" customFormat="1" ht="15"/>
    <row r="94" s="119" customFormat="1" ht="15"/>
    <row r="95" s="119" customFormat="1" ht="15"/>
    <row r="96" s="119" customFormat="1" ht="15"/>
    <row r="97" s="119" customFormat="1" ht="15"/>
    <row r="98" s="119" customFormat="1" ht="15"/>
    <row r="99" s="119" customFormat="1" ht="15"/>
    <row r="100" s="119" customFormat="1" ht="15"/>
    <row r="101" s="119" customFormat="1" ht="15"/>
  </sheetData>
  <sheetProtection password="EE8F" sheet="1" objects="1" scenarios="1" formatCells="0" selectLockedCells="1"/>
  <mergeCells count="35">
    <mergeCell ref="A46:A49"/>
    <mergeCell ref="B46:E49"/>
    <mergeCell ref="F46:F49"/>
    <mergeCell ref="A38:A41"/>
    <mergeCell ref="B38:E41"/>
    <mergeCell ref="F38:F41"/>
    <mergeCell ref="A42:A45"/>
    <mergeCell ref="B42:E45"/>
    <mergeCell ref="F42:F45"/>
    <mergeCell ref="A30:A33"/>
    <mergeCell ref="B30:E33"/>
    <mergeCell ref="F30:F33"/>
    <mergeCell ref="A34:A37"/>
    <mergeCell ref="B34:E37"/>
    <mergeCell ref="F34:F37"/>
    <mergeCell ref="A22:A25"/>
    <mergeCell ref="B22:E25"/>
    <mergeCell ref="F22:F25"/>
    <mergeCell ref="A26:A29"/>
    <mergeCell ref="B26:E29"/>
    <mergeCell ref="F26:F29"/>
    <mergeCell ref="A18:A21"/>
    <mergeCell ref="B18:E21"/>
    <mergeCell ref="F18:F21"/>
    <mergeCell ref="E1:F1"/>
    <mergeCell ref="G2:H2"/>
    <mergeCell ref="G3:H3"/>
    <mergeCell ref="G4:H4"/>
    <mergeCell ref="A7:H7"/>
    <mergeCell ref="A8:H8"/>
    <mergeCell ref="A11:H11"/>
    <mergeCell ref="B13:E13"/>
    <mergeCell ref="A14:A17"/>
    <mergeCell ref="B14:E17"/>
    <mergeCell ref="F14:F17"/>
  </mergeCells>
  <printOptions horizontalCentered="1"/>
  <pageMargins left="0.2" right="0.2" top="0.75" bottom="0.5" header="0" footer="0.3"/>
  <pageSetup scale="58" fitToHeight="0" orientation="portrait" r:id="rId1"/>
  <headerFooter>
    <oddFooter>&amp;LAdult Education&amp;R12-2016</oddFooter>
  </headerFooter>
  <rowBreaks count="2" manualBreakCount="2">
    <brk id="25" max="7" man="1"/>
    <brk id="37"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73"/>
  <sheetViews>
    <sheetView topLeftCell="C1" workbookViewId="0">
      <selection activeCell="E1" sqref="E1:J1048576"/>
    </sheetView>
  </sheetViews>
  <sheetFormatPr defaultColWidth="8.7109375" defaultRowHeight="15"/>
  <cols>
    <col min="2" max="2" width="9.7109375" bestFit="1" customWidth="1"/>
    <col min="3" max="3" width="8.42578125" style="220" bestFit="1" customWidth="1"/>
    <col min="4" max="4" width="27.7109375" bestFit="1" customWidth="1"/>
    <col min="5" max="5" width="38.140625" hidden="1" customWidth="1"/>
    <col min="6" max="6" width="10.42578125" hidden="1" customWidth="1"/>
    <col min="7" max="7" width="26.7109375" hidden="1" customWidth="1"/>
    <col min="8" max="8" width="47.140625" hidden="1" customWidth="1"/>
    <col min="9" max="9" width="22.28515625" hidden="1" customWidth="1"/>
    <col min="10" max="10" width="17.140625" style="231" hidden="1" customWidth="1"/>
    <col min="11" max="11" width="9.42578125" bestFit="1" customWidth="1"/>
    <col min="15" max="15" width="10.7109375" bestFit="1" customWidth="1"/>
  </cols>
  <sheetData>
    <row r="1" spans="1:15" s="218" customFormat="1">
      <c r="A1" s="218" t="s">
        <v>486</v>
      </c>
      <c r="B1" s="218" t="s">
        <v>487</v>
      </c>
      <c r="C1" s="219" t="s">
        <v>488</v>
      </c>
      <c r="D1" s="218" t="s">
        <v>489</v>
      </c>
      <c r="F1" s="218" t="s">
        <v>490</v>
      </c>
      <c r="G1" s="218" t="s">
        <v>491</v>
      </c>
      <c r="H1" s="218" t="s">
        <v>492</v>
      </c>
      <c r="I1" s="218" t="s">
        <v>493</v>
      </c>
      <c r="J1" s="230" t="s">
        <v>494</v>
      </c>
      <c r="K1" s="218" t="s">
        <v>495</v>
      </c>
      <c r="L1" s="218" t="s">
        <v>496</v>
      </c>
      <c r="M1" s="218" t="s">
        <v>497</v>
      </c>
      <c r="N1" s="218" t="s">
        <v>498</v>
      </c>
      <c r="O1" s="218" t="s">
        <v>499</v>
      </c>
    </row>
    <row r="2" spans="1:15" ht="18.75">
      <c r="A2" t="s">
        <v>500</v>
      </c>
      <c r="B2" t="s">
        <v>501</v>
      </c>
      <c r="C2" s="220">
        <v>610</v>
      </c>
      <c r="D2" t="s">
        <v>502</v>
      </c>
      <c r="E2" s="221" t="s">
        <v>108</v>
      </c>
      <c r="F2" t="s">
        <v>397</v>
      </c>
      <c r="G2" s="222" t="s">
        <v>503</v>
      </c>
      <c r="H2" t="s">
        <v>504</v>
      </c>
      <c r="I2" t="s">
        <v>505</v>
      </c>
      <c r="J2" s="231">
        <v>175125</v>
      </c>
      <c r="K2" t="s">
        <v>111</v>
      </c>
      <c r="L2" t="s">
        <v>506</v>
      </c>
      <c r="M2">
        <v>8</v>
      </c>
      <c r="N2" s="223">
        <v>42186</v>
      </c>
      <c r="O2" s="223">
        <v>43100</v>
      </c>
    </row>
    <row r="3" spans="1:15" ht="18.75">
      <c r="A3" t="s">
        <v>500</v>
      </c>
      <c r="B3" t="s">
        <v>501</v>
      </c>
      <c r="C3" s="220" t="s">
        <v>507</v>
      </c>
      <c r="D3" s="232" t="s">
        <v>508</v>
      </c>
      <c r="E3" s="224" t="s">
        <v>106</v>
      </c>
      <c r="F3" t="s">
        <v>398</v>
      </c>
      <c r="G3" t="s">
        <v>509</v>
      </c>
      <c r="H3" t="s">
        <v>510</v>
      </c>
      <c r="I3" t="s">
        <v>511</v>
      </c>
      <c r="J3" s="231">
        <v>248476</v>
      </c>
      <c r="K3" t="s">
        <v>111</v>
      </c>
      <c r="L3" t="s">
        <v>506</v>
      </c>
      <c r="M3">
        <v>8</v>
      </c>
      <c r="N3" s="223">
        <v>42186</v>
      </c>
      <c r="O3" s="223">
        <v>43100</v>
      </c>
    </row>
    <row r="4" spans="1:15" ht="18.75">
      <c r="A4" t="s">
        <v>500</v>
      </c>
      <c r="B4" t="s">
        <v>501</v>
      </c>
      <c r="C4" s="220" t="s">
        <v>512</v>
      </c>
      <c r="D4" t="s">
        <v>513</v>
      </c>
      <c r="E4" s="224" t="s">
        <v>104</v>
      </c>
      <c r="F4" t="s">
        <v>399</v>
      </c>
      <c r="G4" t="s">
        <v>514</v>
      </c>
      <c r="H4" t="s">
        <v>515</v>
      </c>
      <c r="I4" t="s">
        <v>516</v>
      </c>
      <c r="J4" s="231">
        <v>123711</v>
      </c>
      <c r="K4" t="s">
        <v>111</v>
      </c>
      <c r="L4" t="s">
        <v>506</v>
      </c>
      <c r="M4">
        <v>8</v>
      </c>
      <c r="N4" s="223">
        <v>42186</v>
      </c>
      <c r="O4" s="223">
        <v>43100</v>
      </c>
    </row>
    <row r="5" spans="1:15" ht="18.75">
      <c r="A5" t="s">
        <v>500</v>
      </c>
      <c r="B5" t="s">
        <v>501</v>
      </c>
      <c r="C5" s="220">
        <v>110</v>
      </c>
      <c r="D5" s="232" t="s">
        <v>517</v>
      </c>
      <c r="E5" s="224" t="s">
        <v>102</v>
      </c>
      <c r="F5" t="s">
        <v>400</v>
      </c>
      <c r="G5" t="s">
        <v>518</v>
      </c>
      <c r="H5" t="s">
        <v>519</v>
      </c>
      <c r="I5" t="s">
        <v>520</v>
      </c>
      <c r="J5" s="231">
        <v>149528</v>
      </c>
      <c r="K5" t="s">
        <v>111</v>
      </c>
      <c r="L5" t="s">
        <v>506</v>
      </c>
      <c r="M5">
        <v>8</v>
      </c>
      <c r="N5" s="223">
        <v>42186</v>
      </c>
      <c r="O5" s="223">
        <v>43100</v>
      </c>
    </row>
    <row r="6" spans="1:15" ht="18.75">
      <c r="A6" t="s">
        <v>500</v>
      </c>
      <c r="B6" t="s">
        <v>501</v>
      </c>
      <c r="C6" s="220">
        <v>410</v>
      </c>
      <c r="D6" t="s">
        <v>101</v>
      </c>
      <c r="E6" s="225" t="s">
        <v>142</v>
      </c>
      <c r="F6" t="s">
        <v>401</v>
      </c>
      <c r="G6" t="s">
        <v>521</v>
      </c>
      <c r="H6" t="s">
        <v>522</v>
      </c>
      <c r="I6" t="s">
        <v>523</v>
      </c>
      <c r="J6" s="231">
        <v>166804</v>
      </c>
      <c r="K6" t="s">
        <v>111</v>
      </c>
      <c r="L6" t="s">
        <v>506</v>
      </c>
      <c r="M6">
        <v>8</v>
      </c>
      <c r="N6" s="223">
        <v>42186</v>
      </c>
      <c r="O6" s="223">
        <v>43100</v>
      </c>
    </row>
    <row r="7" spans="1:15" ht="18.75">
      <c r="A7" t="s">
        <v>500</v>
      </c>
      <c r="B7" t="s">
        <v>501</v>
      </c>
      <c r="C7" s="220">
        <v>810</v>
      </c>
      <c r="D7" t="s">
        <v>100</v>
      </c>
      <c r="E7" s="224" t="s">
        <v>145</v>
      </c>
      <c r="F7" t="s">
        <v>402</v>
      </c>
      <c r="G7" t="s">
        <v>524</v>
      </c>
      <c r="H7" t="s">
        <v>525</v>
      </c>
      <c r="I7" t="s">
        <v>526</v>
      </c>
      <c r="J7" s="231">
        <v>281665</v>
      </c>
      <c r="K7" t="s">
        <v>111</v>
      </c>
      <c r="L7" t="s">
        <v>506</v>
      </c>
      <c r="M7">
        <v>8</v>
      </c>
      <c r="N7" s="223">
        <v>42186</v>
      </c>
      <c r="O7" s="223">
        <v>43100</v>
      </c>
    </row>
    <row r="8" spans="1:15" ht="37.5">
      <c r="A8" t="s">
        <v>500</v>
      </c>
      <c r="B8" t="s">
        <v>501</v>
      </c>
      <c r="C8" s="220" t="s">
        <v>527</v>
      </c>
      <c r="D8" s="232" t="s">
        <v>528</v>
      </c>
      <c r="E8" s="225" t="s">
        <v>147</v>
      </c>
      <c r="F8" t="s">
        <v>403</v>
      </c>
      <c r="G8" s="222" t="s">
        <v>529</v>
      </c>
      <c r="H8" s="226" t="s">
        <v>530</v>
      </c>
      <c r="I8" t="s">
        <v>531</v>
      </c>
      <c r="J8" s="231">
        <v>354444</v>
      </c>
      <c r="K8" t="s">
        <v>111</v>
      </c>
      <c r="L8" t="s">
        <v>506</v>
      </c>
      <c r="M8">
        <v>8</v>
      </c>
      <c r="N8" s="223">
        <v>42186</v>
      </c>
      <c r="O8" s="223">
        <v>43100</v>
      </c>
    </row>
    <row r="9" spans="1:15" ht="18.75">
      <c r="A9" t="s">
        <v>500</v>
      </c>
      <c r="B9" t="s">
        <v>501</v>
      </c>
      <c r="C9" s="220" t="s">
        <v>532</v>
      </c>
      <c r="D9" t="s">
        <v>533</v>
      </c>
      <c r="E9" s="224" t="s">
        <v>150</v>
      </c>
      <c r="F9" t="s">
        <v>404</v>
      </c>
      <c r="G9" t="s">
        <v>534</v>
      </c>
      <c r="H9" t="s">
        <v>535</v>
      </c>
      <c r="I9" t="s">
        <v>536</v>
      </c>
      <c r="J9" s="231">
        <v>538706</v>
      </c>
      <c r="K9" t="s">
        <v>111</v>
      </c>
      <c r="L9" t="s">
        <v>506</v>
      </c>
      <c r="M9">
        <v>8</v>
      </c>
      <c r="N9" s="223">
        <v>42186</v>
      </c>
      <c r="O9" s="223">
        <v>43100</v>
      </c>
    </row>
    <row r="10" spans="1:15" ht="18.75">
      <c r="A10" t="s">
        <v>500</v>
      </c>
      <c r="B10" t="s">
        <v>501</v>
      </c>
      <c r="C10" s="220">
        <v>830</v>
      </c>
      <c r="D10" t="s">
        <v>99</v>
      </c>
      <c r="E10" s="224" t="s">
        <v>98</v>
      </c>
      <c r="F10" t="s">
        <v>405</v>
      </c>
      <c r="G10" t="s">
        <v>537</v>
      </c>
      <c r="H10" t="s">
        <v>538</v>
      </c>
      <c r="I10" t="s">
        <v>539</v>
      </c>
      <c r="J10" s="231">
        <v>376642</v>
      </c>
      <c r="K10" t="s">
        <v>111</v>
      </c>
      <c r="L10" t="s">
        <v>506</v>
      </c>
      <c r="M10">
        <v>8</v>
      </c>
      <c r="N10" s="223">
        <v>42186</v>
      </c>
      <c r="O10" s="223">
        <v>43100</v>
      </c>
    </row>
    <row r="11" spans="1:15" ht="18.75">
      <c r="A11" t="s">
        <v>500</v>
      </c>
      <c r="B11" t="s">
        <v>501</v>
      </c>
      <c r="C11" s="220" t="s">
        <v>540</v>
      </c>
      <c r="D11" t="s">
        <v>541</v>
      </c>
      <c r="E11" s="224" t="s">
        <v>97</v>
      </c>
      <c r="F11" t="s">
        <v>406</v>
      </c>
      <c r="G11" s="222" t="s">
        <v>542</v>
      </c>
      <c r="H11" s="226" t="s">
        <v>543</v>
      </c>
      <c r="I11" t="s">
        <v>544</v>
      </c>
      <c r="J11" s="231">
        <v>524682</v>
      </c>
      <c r="K11" t="s">
        <v>111</v>
      </c>
      <c r="L11" t="s">
        <v>506</v>
      </c>
      <c r="M11">
        <v>8</v>
      </c>
      <c r="N11" s="223">
        <v>42186</v>
      </c>
      <c r="O11" s="223">
        <v>43100</v>
      </c>
    </row>
    <row r="12" spans="1:15" ht="37.5">
      <c r="A12" t="s">
        <v>500</v>
      </c>
      <c r="B12" t="s">
        <v>501</v>
      </c>
      <c r="C12" s="220">
        <v>970</v>
      </c>
      <c r="D12" t="s">
        <v>545</v>
      </c>
      <c r="E12" s="225" t="s">
        <v>160</v>
      </c>
      <c r="F12" t="s">
        <v>407</v>
      </c>
      <c r="G12" t="s">
        <v>546</v>
      </c>
      <c r="H12" t="s">
        <v>547</v>
      </c>
      <c r="I12" t="s">
        <v>548</v>
      </c>
      <c r="J12" s="231">
        <v>123711</v>
      </c>
      <c r="K12" t="s">
        <v>111</v>
      </c>
      <c r="L12" t="s">
        <v>506</v>
      </c>
      <c r="M12">
        <v>8</v>
      </c>
      <c r="N12" s="223">
        <v>42186</v>
      </c>
      <c r="O12" s="223">
        <v>43100</v>
      </c>
    </row>
    <row r="13" spans="1:15" ht="18.75">
      <c r="A13" t="s">
        <v>500</v>
      </c>
      <c r="B13" t="s">
        <v>501</v>
      </c>
      <c r="C13" s="220">
        <v>930</v>
      </c>
      <c r="D13" t="s">
        <v>95</v>
      </c>
      <c r="E13" s="224" t="s">
        <v>94</v>
      </c>
      <c r="F13" t="s">
        <v>408</v>
      </c>
      <c r="G13" t="s">
        <v>549</v>
      </c>
      <c r="H13" t="s">
        <v>550</v>
      </c>
      <c r="I13" t="s">
        <v>551</v>
      </c>
      <c r="J13" s="231">
        <v>340780</v>
      </c>
      <c r="K13" t="s">
        <v>111</v>
      </c>
      <c r="L13" t="s">
        <v>506</v>
      </c>
      <c r="M13">
        <v>8</v>
      </c>
      <c r="N13" s="223">
        <v>42186</v>
      </c>
      <c r="O13" s="223">
        <v>43100</v>
      </c>
    </row>
    <row r="14" spans="1:15" ht="18.75">
      <c r="A14" t="s">
        <v>500</v>
      </c>
      <c r="B14" t="s">
        <v>501</v>
      </c>
      <c r="C14" s="220">
        <v>720</v>
      </c>
      <c r="D14" t="s">
        <v>93</v>
      </c>
      <c r="E14" s="224" t="s">
        <v>164</v>
      </c>
      <c r="F14" t="s">
        <v>409</v>
      </c>
      <c r="G14" t="s">
        <v>552</v>
      </c>
      <c r="H14" t="s">
        <v>553</v>
      </c>
      <c r="I14" t="s">
        <v>554</v>
      </c>
      <c r="J14" s="231">
        <v>365404</v>
      </c>
      <c r="K14" t="s">
        <v>111</v>
      </c>
      <c r="L14" t="s">
        <v>506</v>
      </c>
      <c r="M14">
        <v>8</v>
      </c>
      <c r="N14" s="223">
        <v>42186</v>
      </c>
      <c r="O14" s="223">
        <v>43100</v>
      </c>
    </row>
    <row r="15" spans="1:15" ht="18.75">
      <c r="A15" t="s">
        <v>500</v>
      </c>
      <c r="B15" t="s">
        <v>501</v>
      </c>
      <c r="C15" s="220">
        <v>120</v>
      </c>
      <c r="D15" t="s">
        <v>92</v>
      </c>
      <c r="E15" s="224" t="s">
        <v>91</v>
      </c>
      <c r="F15" t="s">
        <v>410</v>
      </c>
      <c r="G15" s="222" t="s">
        <v>555</v>
      </c>
      <c r="H15" s="226" t="s">
        <v>556</v>
      </c>
      <c r="I15" t="s">
        <v>557</v>
      </c>
      <c r="J15" s="231">
        <v>123711</v>
      </c>
      <c r="K15" t="s">
        <v>111</v>
      </c>
      <c r="L15" t="s">
        <v>506</v>
      </c>
      <c r="M15">
        <v>8</v>
      </c>
      <c r="N15" s="223">
        <v>42186</v>
      </c>
      <c r="O15" s="223">
        <v>43100</v>
      </c>
    </row>
    <row r="16" spans="1:15" ht="18.75">
      <c r="A16" t="s">
        <v>500</v>
      </c>
      <c r="B16" t="s">
        <v>501</v>
      </c>
      <c r="C16" s="220">
        <v>440</v>
      </c>
      <c r="D16" t="s">
        <v>90</v>
      </c>
      <c r="E16" s="224" t="s">
        <v>89</v>
      </c>
      <c r="F16" t="s">
        <v>411</v>
      </c>
      <c r="G16" t="s">
        <v>558</v>
      </c>
      <c r="H16" t="s">
        <v>559</v>
      </c>
      <c r="I16" t="s">
        <v>560</v>
      </c>
      <c r="J16" s="231">
        <v>123711</v>
      </c>
      <c r="K16" t="s">
        <v>111</v>
      </c>
      <c r="L16" t="s">
        <v>506</v>
      </c>
      <c r="M16">
        <v>8</v>
      </c>
      <c r="N16" s="223">
        <v>42186</v>
      </c>
      <c r="O16" s="223">
        <v>43100</v>
      </c>
    </row>
    <row r="17" spans="1:15" ht="18.75">
      <c r="A17" t="s">
        <v>500</v>
      </c>
      <c r="B17" t="s">
        <v>501</v>
      </c>
      <c r="C17" s="220">
        <v>730</v>
      </c>
      <c r="D17" t="s">
        <v>88</v>
      </c>
      <c r="E17" s="224" t="s">
        <v>87</v>
      </c>
      <c r="F17" t="s">
        <v>412</v>
      </c>
      <c r="G17" t="s">
        <v>561</v>
      </c>
      <c r="H17" t="s">
        <v>562</v>
      </c>
      <c r="I17" t="s">
        <v>563</v>
      </c>
      <c r="J17" s="231">
        <v>162552</v>
      </c>
      <c r="K17" t="s">
        <v>111</v>
      </c>
      <c r="L17" t="s">
        <v>506</v>
      </c>
      <c r="M17">
        <v>8</v>
      </c>
      <c r="N17" s="223">
        <v>42186</v>
      </c>
      <c r="O17" s="223">
        <v>43100</v>
      </c>
    </row>
    <row r="18" spans="1:15" ht="18.75">
      <c r="A18" t="s">
        <v>500</v>
      </c>
      <c r="B18" t="s">
        <v>501</v>
      </c>
      <c r="C18" s="220">
        <v>20</v>
      </c>
      <c r="D18" t="s">
        <v>86</v>
      </c>
      <c r="E18" s="224" t="s">
        <v>85</v>
      </c>
      <c r="F18" t="s">
        <v>413</v>
      </c>
      <c r="G18" t="s">
        <v>564</v>
      </c>
      <c r="H18" t="s">
        <v>565</v>
      </c>
      <c r="I18" t="s">
        <v>566</v>
      </c>
      <c r="J18" s="231">
        <v>252201</v>
      </c>
      <c r="K18" t="s">
        <v>111</v>
      </c>
      <c r="L18" t="s">
        <v>506</v>
      </c>
      <c r="M18">
        <v>8</v>
      </c>
      <c r="N18" s="223">
        <v>42186</v>
      </c>
      <c r="O18" s="223">
        <v>43100</v>
      </c>
    </row>
    <row r="19" spans="1:15" ht="18.75">
      <c r="A19" t="s">
        <v>500</v>
      </c>
      <c r="B19" t="s">
        <v>501</v>
      </c>
      <c r="C19" s="220">
        <v>30</v>
      </c>
      <c r="D19" s="232" t="s">
        <v>567</v>
      </c>
      <c r="E19" s="224" t="s">
        <v>82</v>
      </c>
      <c r="F19" t="s">
        <v>414</v>
      </c>
      <c r="G19" s="222" t="s">
        <v>568</v>
      </c>
      <c r="H19" s="226" t="s">
        <v>569</v>
      </c>
      <c r="I19" t="s">
        <v>570</v>
      </c>
      <c r="J19" s="231">
        <v>169678</v>
      </c>
      <c r="K19" t="s">
        <v>111</v>
      </c>
      <c r="L19" t="s">
        <v>506</v>
      </c>
      <c r="M19">
        <v>8</v>
      </c>
      <c r="N19" s="223">
        <v>42186</v>
      </c>
      <c r="O19" s="223">
        <v>43100</v>
      </c>
    </row>
    <row r="20" spans="1:15" ht="18.75">
      <c r="A20" t="s">
        <v>500</v>
      </c>
      <c r="B20" t="s">
        <v>501</v>
      </c>
      <c r="C20" s="220">
        <v>520</v>
      </c>
      <c r="D20" t="s">
        <v>571</v>
      </c>
      <c r="E20" s="224" t="s">
        <v>80</v>
      </c>
      <c r="F20" t="s">
        <v>415</v>
      </c>
      <c r="G20" s="222" t="s">
        <v>572</v>
      </c>
      <c r="H20" s="226" t="s">
        <v>573</v>
      </c>
      <c r="I20" t="s">
        <v>574</v>
      </c>
      <c r="J20" s="231">
        <v>771484</v>
      </c>
      <c r="K20" t="s">
        <v>111</v>
      </c>
      <c r="L20" t="s">
        <v>506</v>
      </c>
      <c r="M20">
        <v>8</v>
      </c>
      <c r="N20" s="223">
        <v>42186</v>
      </c>
      <c r="O20" s="223">
        <v>43100</v>
      </c>
    </row>
    <row r="21" spans="1:15" ht="18.75">
      <c r="A21" t="s">
        <v>500</v>
      </c>
      <c r="B21" t="s">
        <v>501</v>
      </c>
      <c r="C21" s="220">
        <v>220</v>
      </c>
      <c r="D21" t="s">
        <v>79</v>
      </c>
      <c r="E21" s="224" t="s">
        <v>78</v>
      </c>
      <c r="F21" t="s">
        <v>416</v>
      </c>
      <c r="G21" s="222" t="s">
        <v>575</v>
      </c>
      <c r="H21" s="226" t="s">
        <v>576</v>
      </c>
      <c r="I21" t="s">
        <v>577</v>
      </c>
      <c r="J21" s="231">
        <v>136082</v>
      </c>
      <c r="K21" t="s">
        <v>111</v>
      </c>
      <c r="L21" t="s">
        <v>506</v>
      </c>
      <c r="M21">
        <v>8</v>
      </c>
      <c r="N21" s="223">
        <v>42186</v>
      </c>
      <c r="O21" s="223">
        <v>43100</v>
      </c>
    </row>
    <row r="22" spans="1:15" ht="18.75">
      <c r="A22" t="s">
        <v>500</v>
      </c>
      <c r="B22" t="s">
        <v>501</v>
      </c>
      <c r="C22" s="220">
        <v>130</v>
      </c>
      <c r="D22" t="s">
        <v>77</v>
      </c>
      <c r="E22" s="224" t="s">
        <v>76</v>
      </c>
      <c r="F22" t="s">
        <v>417</v>
      </c>
      <c r="G22" t="s">
        <v>578</v>
      </c>
      <c r="H22" t="s">
        <v>579</v>
      </c>
      <c r="I22" t="s">
        <v>580</v>
      </c>
      <c r="J22" s="231">
        <v>138556</v>
      </c>
      <c r="K22" t="s">
        <v>111</v>
      </c>
      <c r="L22" t="s">
        <v>506</v>
      </c>
      <c r="M22">
        <v>8</v>
      </c>
      <c r="N22" s="223">
        <v>42186</v>
      </c>
      <c r="O22" s="223">
        <v>43100</v>
      </c>
    </row>
    <row r="23" spans="1:15" ht="18.75">
      <c r="A23" t="s">
        <v>500</v>
      </c>
      <c r="B23" t="s">
        <v>501</v>
      </c>
      <c r="C23" s="220" t="s">
        <v>581</v>
      </c>
      <c r="D23" t="s">
        <v>582</v>
      </c>
      <c r="E23" s="224" t="s">
        <v>74</v>
      </c>
      <c r="F23" t="s">
        <v>418</v>
      </c>
      <c r="G23" s="222" t="s">
        <v>583</v>
      </c>
      <c r="H23" s="227" t="s">
        <v>584</v>
      </c>
      <c r="I23" t="s">
        <v>585</v>
      </c>
      <c r="J23" s="231">
        <v>355055</v>
      </c>
      <c r="K23" t="s">
        <v>111</v>
      </c>
      <c r="L23" t="s">
        <v>506</v>
      </c>
      <c r="M23">
        <v>8</v>
      </c>
      <c r="N23" s="223">
        <v>42186</v>
      </c>
      <c r="O23" s="223">
        <v>43100</v>
      </c>
    </row>
    <row r="24" spans="1:15" ht="18.75">
      <c r="A24" t="s">
        <v>500</v>
      </c>
      <c r="B24" t="s">
        <v>501</v>
      </c>
      <c r="C24" s="220" t="s">
        <v>586</v>
      </c>
      <c r="D24" s="232" t="s">
        <v>587</v>
      </c>
      <c r="E24" s="224" t="s">
        <v>191</v>
      </c>
      <c r="F24" t="s">
        <v>419</v>
      </c>
      <c r="G24" s="222" t="s">
        <v>588</v>
      </c>
      <c r="H24" s="226" t="s">
        <v>589</v>
      </c>
      <c r="I24" t="s">
        <v>590</v>
      </c>
      <c r="J24" s="231">
        <v>4680853</v>
      </c>
      <c r="K24" t="s">
        <v>111</v>
      </c>
      <c r="L24" t="s">
        <v>506</v>
      </c>
      <c r="M24">
        <v>8</v>
      </c>
      <c r="N24" s="223">
        <v>42186</v>
      </c>
      <c r="O24" s="223">
        <v>43100</v>
      </c>
    </row>
    <row r="25" spans="1:15" ht="18.75">
      <c r="A25" t="s">
        <v>500</v>
      </c>
      <c r="B25" t="s">
        <v>501</v>
      </c>
      <c r="C25" s="220" t="s">
        <v>591</v>
      </c>
      <c r="D25" t="s">
        <v>592</v>
      </c>
      <c r="E25" s="224" t="s">
        <v>193</v>
      </c>
      <c r="F25" t="s">
        <v>420</v>
      </c>
      <c r="G25" t="s">
        <v>593</v>
      </c>
      <c r="H25" t="s">
        <v>594</v>
      </c>
      <c r="I25" t="s">
        <v>595</v>
      </c>
      <c r="J25" s="231">
        <v>976802</v>
      </c>
      <c r="K25" t="s">
        <v>111</v>
      </c>
      <c r="L25" t="s">
        <v>506</v>
      </c>
      <c r="M25">
        <v>8</v>
      </c>
      <c r="N25" s="223">
        <v>42186</v>
      </c>
      <c r="O25" s="223">
        <v>43100</v>
      </c>
    </row>
    <row r="26" spans="1:15" ht="18.75">
      <c r="A26" t="s">
        <v>500</v>
      </c>
      <c r="B26" t="s">
        <v>501</v>
      </c>
      <c r="C26" s="220">
        <v>330</v>
      </c>
      <c r="D26" t="s">
        <v>73</v>
      </c>
      <c r="E26" s="224" t="s">
        <v>72</v>
      </c>
      <c r="F26" t="s">
        <v>421</v>
      </c>
      <c r="G26" t="s">
        <v>596</v>
      </c>
      <c r="H26" t="s">
        <v>597</v>
      </c>
      <c r="I26" t="s">
        <v>598</v>
      </c>
      <c r="J26" s="231">
        <v>123711</v>
      </c>
      <c r="K26" t="s">
        <v>111</v>
      </c>
      <c r="L26" t="s">
        <v>506</v>
      </c>
      <c r="M26">
        <v>8</v>
      </c>
      <c r="N26" s="223">
        <v>42186</v>
      </c>
      <c r="O26" s="223">
        <v>43100</v>
      </c>
    </row>
    <row r="27" spans="1:15" ht="18.75">
      <c r="A27" t="s">
        <v>500</v>
      </c>
      <c r="B27" t="s">
        <v>501</v>
      </c>
      <c r="C27" s="220">
        <v>140</v>
      </c>
      <c r="D27" t="s">
        <v>71</v>
      </c>
      <c r="E27" s="224" t="s">
        <v>70</v>
      </c>
      <c r="F27" t="s">
        <v>422</v>
      </c>
      <c r="G27" t="s">
        <v>599</v>
      </c>
      <c r="H27" t="s">
        <v>600</v>
      </c>
      <c r="I27" t="s">
        <v>601</v>
      </c>
      <c r="J27" s="231">
        <v>123711</v>
      </c>
      <c r="K27" t="s">
        <v>111</v>
      </c>
      <c r="L27" t="s">
        <v>506</v>
      </c>
      <c r="M27">
        <v>8</v>
      </c>
      <c r="N27" s="223">
        <v>42186</v>
      </c>
      <c r="O27" s="223">
        <v>43100</v>
      </c>
    </row>
    <row r="28" spans="1:15" ht="18.75">
      <c r="A28" t="s">
        <v>500</v>
      </c>
      <c r="B28" t="s">
        <v>501</v>
      </c>
      <c r="C28" s="220">
        <v>530</v>
      </c>
      <c r="D28" t="s">
        <v>69</v>
      </c>
      <c r="E28" s="224" t="s">
        <v>200</v>
      </c>
      <c r="F28" t="s">
        <v>423</v>
      </c>
      <c r="G28" s="222" t="s">
        <v>602</v>
      </c>
      <c r="H28" s="226" t="s">
        <v>603</v>
      </c>
      <c r="I28" t="s">
        <v>604</v>
      </c>
      <c r="J28" s="231">
        <v>265126</v>
      </c>
      <c r="K28" t="s">
        <v>111</v>
      </c>
      <c r="L28" t="s">
        <v>506</v>
      </c>
      <c r="M28">
        <v>8</v>
      </c>
      <c r="N28" s="223">
        <v>42186</v>
      </c>
      <c r="O28" s="223">
        <v>43100</v>
      </c>
    </row>
    <row r="29" spans="1:15" ht="18.75">
      <c r="A29" t="s">
        <v>500</v>
      </c>
      <c r="B29" t="s">
        <v>501</v>
      </c>
      <c r="C29" s="220">
        <v>50</v>
      </c>
      <c r="D29" t="s">
        <v>605</v>
      </c>
      <c r="E29" s="224" t="s">
        <v>203</v>
      </c>
      <c r="F29" t="s">
        <v>424</v>
      </c>
      <c r="G29" t="s">
        <v>606</v>
      </c>
      <c r="H29" t="s">
        <v>607</v>
      </c>
      <c r="I29" t="s">
        <v>608</v>
      </c>
      <c r="J29" s="231">
        <v>165162</v>
      </c>
      <c r="K29" t="s">
        <v>111</v>
      </c>
      <c r="L29" t="s">
        <v>506</v>
      </c>
      <c r="M29">
        <v>8</v>
      </c>
      <c r="N29" s="223">
        <v>42186</v>
      </c>
      <c r="O29" s="223">
        <v>43100</v>
      </c>
    </row>
    <row r="30" spans="1:15" ht="18.75">
      <c r="A30" t="s">
        <v>500</v>
      </c>
      <c r="B30" t="s">
        <v>501</v>
      </c>
      <c r="C30" s="220" t="s">
        <v>609</v>
      </c>
      <c r="D30" t="s">
        <v>610</v>
      </c>
      <c r="E30" s="224" t="s">
        <v>152</v>
      </c>
      <c r="F30" t="s">
        <v>425</v>
      </c>
      <c r="G30" s="222" t="s">
        <v>611</v>
      </c>
      <c r="H30" s="226" t="s">
        <v>612</v>
      </c>
      <c r="I30" t="s">
        <v>613</v>
      </c>
      <c r="J30" s="231">
        <v>123711</v>
      </c>
      <c r="K30" t="s">
        <v>111</v>
      </c>
      <c r="L30" t="s">
        <v>506</v>
      </c>
      <c r="M30">
        <v>8</v>
      </c>
      <c r="N30" s="223">
        <v>42186</v>
      </c>
      <c r="O30" s="223">
        <v>43100</v>
      </c>
    </row>
    <row r="31" spans="1:15" ht="18.75">
      <c r="A31" t="s">
        <v>500</v>
      </c>
      <c r="B31" t="s">
        <v>501</v>
      </c>
      <c r="C31" s="220">
        <v>460</v>
      </c>
      <c r="D31" t="s">
        <v>120</v>
      </c>
      <c r="E31" s="224" t="s">
        <v>67</v>
      </c>
      <c r="F31" t="s">
        <v>426</v>
      </c>
      <c r="G31" s="222" t="s">
        <v>614</v>
      </c>
      <c r="H31" s="226" t="s">
        <v>615</v>
      </c>
      <c r="I31" t="s">
        <v>616</v>
      </c>
      <c r="J31" s="231">
        <v>123711</v>
      </c>
      <c r="K31" t="s">
        <v>111</v>
      </c>
      <c r="L31" t="s">
        <v>506</v>
      </c>
      <c r="M31">
        <v>8</v>
      </c>
      <c r="N31" s="223">
        <v>42186</v>
      </c>
      <c r="O31" s="223">
        <v>43100</v>
      </c>
    </row>
    <row r="32" spans="1:15" ht="18.75">
      <c r="A32" t="s">
        <v>500</v>
      </c>
      <c r="B32" t="s">
        <v>501</v>
      </c>
      <c r="C32" s="220" t="s">
        <v>617</v>
      </c>
      <c r="D32" s="232" t="s">
        <v>618</v>
      </c>
      <c r="E32" s="224" t="s">
        <v>168</v>
      </c>
      <c r="F32" t="s">
        <v>427</v>
      </c>
      <c r="G32" t="s">
        <v>619</v>
      </c>
      <c r="H32" t="s">
        <v>620</v>
      </c>
      <c r="I32" t="s">
        <v>621</v>
      </c>
      <c r="J32" s="231">
        <v>164298</v>
      </c>
      <c r="K32" t="s">
        <v>111</v>
      </c>
      <c r="L32" t="s">
        <v>506</v>
      </c>
      <c r="M32">
        <v>8</v>
      </c>
      <c r="N32" s="223">
        <v>42186</v>
      </c>
      <c r="O32" s="223">
        <v>43100</v>
      </c>
    </row>
    <row r="33" spans="1:15" ht="18.75">
      <c r="A33" t="s">
        <v>500</v>
      </c>
      <c r="B33" t="s">
        <v>501</v>
      </c>
      <c r="C33" s="220">
        <v>850</v>
      </c>
      <c r="D33" t="s">
        <v>66</v>
      </c>
      <c r="E33" s="224" t="s">
        <v>65</v>
      </c>
      <c r="F33" t="s">
        <v>428</v>
      </c>
      <c r="G33" t="s">
        <v>622</v>
      </c>
      <c r="H33" t="s">
        <v>623</v>
      </c>
      <c r="I33" t="s">
        <v>624</v>
      </c>
      <c r="J33" s="231">
        <v>544913</v>
      </c>
      <c r="K33" t="s">
        <v>111</v>
      </c>
      <c r="L33" t="s">
        <v>506</v>
      </c>
      <c r="M33">
        <v>8</v>
      </c>
      <c r="N33" s="223">
        <v>42186</v>
      </c>
      <c r="O33" s="223">
        <v>43100</v>
      </c>
    </row>
    <row r="34" spans="1:15" ht="37.5">
      <c r="A34" t="s">
        <v>500</v>
      </c>
      <c r="B34" t="s">
        <v>501</v>
      </c>
      <c r="C34" s="220">
        <v>940</v>
      </c>
      <c r="D34" t="s">
        <v>64</v>
      </c>
      <c r="E34" s="225" t="s">
        <v>207</v>
      </c>
      <c r="F34" t="s">
        <v>429</v>
      </c>
      <c r="G34" t="s">
        <v>625</v>
      </c>
      <c r="H34" t="s">
        <v>626</v>
      </c>
      <c r="I34" t="s">
        <v>627</v>
      </c>
      <c r="J34" s="231">
        <v>461243</v>
      </c>
      <c r="K34" t="s">
        <v>111</v>
      </c>
      <c r="L34" t="s">
        <v>506</v>
      </c>
      <c r="M34">
        <v>8</v>
      </c>
      <c r="N34" s="223">
        <v>42186</v>
      </c>
      <c r="O34" s="223">
        <v>43100</v>
      </c>
    </row>
    <row r="35" spans="1:15" ht="18.75">
      <c r="A35" t="s">
        <v>500</v>
      </c>
      <c r="B35" t="s">
        <v>501</v>
      </c>
      <c r="C35" s="220" t="s">
        <v>628</v>
      </c>
      <c r="D35" s="232" t="s">
        <v>629</v>
      </c>
      <c r="E35" s="224" t="s">
        <v>209</v>
      </c>
      <c r="F35" t="s">
        <v>430</v>
      </c>
      <c r="G35" s="222" t="s">
        <v>630</v>
      </c>
      <c r="H35" s="226" t="s">
        <v>631</v>
      </c>
      <c r="I35" t="s">
        <v>632</v>
      </c>
      <c r="J35" s="231">
        <v>123711</v>
      </c>
      <c r="K35" t="s">
        <v>111</v>
      </c>
      <c r="L35" t="s">
        <v>506</v>
      </c>
      <c r="M35">
        <v>8</v>
      </c>
      <c r="N35" s="223">
        <v>42186</v>
      </c>
      <c r="O35" s="223">
        <v>43100</v>
      </c>
    </row>
    <row r="36" spans="1:15" ht="18.75">
      <c r="A36" t="s">
        <v>500</v>
      </c>
      <c r="B36" t="s">
        <v>501</v>
      </c>
      <c r="C36" s="220">
        <v>860</v>
      </c>
      <c r="D36" t="s">
        <v>63</v>
      </c>
      <c r="E36" s="224" t="s">
        <v>62</v>
      </c>
      <c r="F36" t="s">
        <v>431</v>
      </c>
      <c r="G36" t="s">
        <v>633</v>
      </c>
      <c r="H36" t="s">
        <v>634</v>
      </c>
      <c r="I36" t="s">
        <v>635</v>
      </c>
      <c r="J36" s="231">
        <v>584758</v>
      </c>
      <c r="K36" t="s">
        <v>111</v>
      </c>
      <c r="L36" t="s">
        <v>506</v>
      </c>
      <c r="M36">
        <v>8</v>
      </c>
      <c r="N36" s="223">
        <v>42186</v>
      </c>
      <c r="O36" s="223">
        <v>43100</v>
      </c>
    </row>
    <row r="37" spans="1:15" ht="18.75">
      <c r="A37" t="s">
        <v>500</v>
      </c>
      <c r="B37" t="s">
        <v>501</v>
      </c>
      <c r="C37" s="220">
        <v>430</v>
      </c>
      <c r="D37" t="s">
        <v>61</v>
      </c>
      <c r="E37" s="224" t="s">
        <v>213</v>
      </c>
      <c r="F37" t="s">
        <v>432</v>
      </c>
      <c r="G37" t="s">
        <v>636</v>
      </c>
      <c r="H37" t="s">
        <v>637</v>
      </c>
      <c r="I37" t="s">
        <v>638</v>
      </c>
      <c r="J37" s="231">
        <v>123711</v>
      </c>
      <c r="K37" t="s">
        <v>111</v>
      </c>
      <c r="L37" t="s">
        <v>506</v>
      </c>
      <c r="M37">
        <v>8</v>
      </c>
      <c r="N37" s="223">
        <v>42186</v>
      </c>
      <c r="O37" s="223">
        <v>43100</v>
      </c>
    </row>
    <row r="38" spans="1:15" ht="18.75">
      <c r="A38" t="s">
        <v>500</v>
      </c>
      <c r="B38" t="s">
        <v>501</v>
      </c>
      <c r="C38" s="220">
        <v>950</v>
      </c>
      <c r="D38" t="s">
        <v>639</v>
      </c>
      <c r="E38" s="224" t="s">
        <v>59</v>
      </c>
      <c r="F38" t="s">
        <v>433</v>
      </c>
      <c r="G38" t="s">
        <v>640</v>
      </c>
      <c r="H38" t="s">
        <v>641</v>
      </c>
      <c r="I38" t="s">
        <v>642</v>
      </c>
      <c r="J38" s="231">
        <v>123711</v>
      </c>
      <c r="K38" t="s">
        <v>111</v>
      </c>
      <c r="L38" t="s">
        <v>506</v>
      </c>
      <c r="M38">
        <v>8</v>
      </c>
      <c r="N38" s="223">
        <v>42186</v>
      </c>
      <c r="O38" s="223">
        <v>43100</v>
      </c>
    </row>
    <row r="39" spans="1:15" ht="18.75">
      <c r="A39" t="s">
        <v>500</v>
      </c>
      <c r="B39" t="s">
        <v>501</v>
      </c>
      <c r="C39" s="220" t="s">
        <v>643</v>
      </c>
      <c r="D39" t="s">
        <v>644</v>
      </c>
      <c r="E39" s="224" t="s">
        <v>156</v>
      </c>
      <c r="F39" t="s">
        <v>434</v>
      </c>
      <c r="G39" t="s">
        <v>645</v>
      </c>
      <c r="H39" t="s">
        <v>646</v>
      </c>
      <c r="I39" t="s">
        <v>647</v>
      </c>
      <c r="J39" s="231">
        <v>253915</v>
      </c>
      <c r="K39" t="s">
        <v>111</v>
      </c>
      <c r="L39" t="s">
        <v>506</v>
      </c>
      <c r="M39">
        <v>8</v>
      </c>
      <c r="N39" s="223">
        <v>42186</v>
      </c>
      <c r="O39" s="223">
        <v>43100</v>
      </c>
    </row>
    <row r="40" spans="1:15" ht="18.75">
      <c r="A40" t="s">
        <v>500</v>
      </c>
      <c r="B40" t="s">
        <v>501</v>
      </c>
      <c r="C40" s="220">
        <v>770</v>
      </c>
      <c r="D40" t="s">
        <v>648</v>
      </c>
      <c r="E40" s="224" t="s">
        <v>57</v>
      </c>
      <c r="F40" t="s">
        <v>435</v>
      </c>
      <c r="G40" t="s">
        <v>649</v>
      </c>
      <c r="H40" t="s">
        <v>650</v>
      </c>
      <c r="I40" t="s">
        <v>651</v>
      </c>
      <c r="J40" s="231">
        <v>252534</v>
      </c>
      <c r="K40" t="s">
        <v>111</v>
      </c>
      <c r="L40" t="s">
        <v>506</v>
      </c>
      <c r="M40">
        <v>8</v>
      </c>
      <c r="N40" s="223">
        <v>42186</v>
      </c>
      <c r="O40" s="223">
        <v>43100</v>
      </c>
    </row>
    <row r="41" spans="1:15" ht="37.5">
      <c r="A41" t="s">
        <v>500</v>
      </c>
      <c r="B41" t="s">
        <v>501</v>
      </c>
      <c r="C41" s="220" t="s">
        <v>652</v>
      </c>
      <c r="D41" t="s">
        <v>653</v>
      </c>
      <c r="E41" s="225" t="s">
        <v>219</v>
      </c>
      <c r="F41" t="s">
        <v>436</v>
      </c>
      <c r="G41" s="222" t="s">
        <v>654</v>
      </c>
      <c r="H41" s="226" t="s">
        <v>655</v>
      </c>
      <c r="I41" t="s">
        <v>656</v>
      </c>
      <c r="J41" s="231">
        <v>430925</v>
      </c>
      <c r="K41" t="s">
        <v>111</v>
      </c>
      <c r="L41" t="s">
        <v>506</v>
      </c>
      <c r="M41">
        <v>8</v>
      </c>
      <c r="N41" s="223">
        <v>42186</v>
      </c>
      <c r="O41" s="223">
        <v>43100</v>
      </c>
    </row>
    <row r="42" spans="1:15" ht="18.75">
      <c r="A42" t="s">
        <v>500</v>
      </c>
      <c r="B42" t="s">
        <v>501</v>
      </c>
      <c r="C42" s="220">
        <v>870</v>
      </c>
      <c r="D42" t="s">
        <v>657</v>
      </c>
      <c r="E42" s="224" t="s">
        <v>55</v>
      </c>
      <c r="F42" t="s">
        <v>437</v>
      </c>
      <c r="G42" s="222" t="s">
        <v>658</v>
      </c>
      <c r="H42" s="226" t="s">
        <v>659</v>
      </c>
      <c r="I42" t="s">
        <v>660</v>
      </c>
      <c r="J42" s="231">
        <v>507900</v>
      </c>
      <c r="K42" t="s">
        <v>111</v>
      </c>
      <c r="L42" t="s">
        <v>506</v>
      </c>
      <c r="M42">
        <v>8</v>
      </c>
      <c r="N42" s="223">
        <v>42186</v>
      </c>
      <c r="O42" s="223">
        <v>43100</v>
      </c>
    </row>
    <row r="43" spans="1:15" ht="18.75">
      <c r="A43" t="s">
        <v>500</v>
      </c>
      <c r="B43" t="s">
        <v>501</v>
      </c>
      <c r="C43" s="220">
        <v>160</v>
      </c>
      <c r="D43" t="s">
        <v>54</v>
      </c>
      <c r="E43" s="224" t="s">
        <v>222</v>
      </c>
      <c r="F43" t="s">
        <v>438</v>
      </c>
      <c r="G43" s="222" t="s">
        <v>661</v>
      </c>
      <c r="H43" s="226" t="s">
        <v>662</v>
      </c>
      <c r="I43" t="s">
        <v>663</v>
      </c>
      <c r="J43" s="231">
        <v>123711</v>
      </c>
      <c r="K43" t="s">
        <v>111</v>
      </c>
      <c r="L43" t="s">
        <v>506</v>
      </c>
      <c r="M43">
        <v>8</v>
      </c>
      <c r="N43" s="223">
        <v>42186</v>
      </c>
      <c r="O43" s="223">
        <v>43100</v>
      </c>
    </row>
    <row r="44" spans="1:15" ht="18.75">
      <c r="A44" t="s">
        <v>500</v>
      </c>
      <c r="B44" t="s">
        <v>501</v>
      </c>
      <c r="C44" s="220">
        <v>880</v>
      </c>
      <c r="D44" t="s">
        <v>53</v>
      </c>
      <c r="E44" s="224" t="s">
        <v>52</v>
      </c>
      <c r="F44" t="s">
        <v>439</v>
      </c>
      <c r="G44" s="222" t="s">
        <v>664</v>
      </c>
      <c r="H44" s="226" t="s">
        <v>665</v>
      </c>
      <c r="I44" t="s">
        <v>666</v>
      </c>
      <c r="J44" s="231">
        <v>334711</v>
      </c>
      <c r="K44" t="s">
        <v>111</v>
      </c>
      <c r="L44" t="s">
        <v>506</v>
      </c>
      <c r="M44">
        <v>8</v>
      </c>
      <c r="N44" s="223">
        <v>42186</v>
      </c>
      <c r="O44" s="223">
        <v>43100</v>
      </c>
    </row>
    <row r="45" spans="1:15" ht="18.75">
      <c r="A45" t="s">
        <v>500</v>
      </c>
      <c r="B45" t="s">
        <v>501</v>
      </c>
      <c r="C45" s="220" t="s">
        <v>667</v>
      </c>
      <c r="D45" t="s">
        <v>668</v>
      </c>
      <c r="E45" s="224" t="s">
        <v>226</v>
      </c>
      <c r="F45" t="s">
        <v>440</v>
      </c>
      <c r="G45" t="s">
        <v>669</v>
      </c>
      <c r="H45" t="s">
        <v>670</v>
      </c>
      <c r="I45" t="s">
        <v>671</v>
      </c>
      <c r="J45" s="231">
        <v>634355</v>
      </c>
      <c r="K45" t="s">
        <v>111</v>
      </c>
      <c r="L45" t="s">
        <v>506</v>
      </c>
      <c r="M45">
        <v>8</v>
      </c>
      <c r="N45" s="223">
        <v>42186</v>
      </c>
      <c r="O45" s="223">
        <v>43100</v>
      </c>
    </row>
    <row r="46" spans="1:15" ht="18.75">
      <c r="A46" t="s">
        <v>500</v>
      </c>
      <c r="B46" t="s">
        <v>501</v>
      </c>
      <c r="C46" s="220" t="s">
        <v>672</v>
      </c>
      <c r="D46" s="232" t="s">
        <v>673</v>
      </c>
      <c r="E46" s="224" t="s">
        <v>257</v>
      </c>
      <c r="F46" t="s">
        <v>441</v>
      </c>
      <c r="G46" t="s">
        <v>674</v>
      </c>
      <c r="H46" t="s">
        <v>675</v>
      </c>
      <c r="I46" t="s">
        <v>676</v>
      </c>
      <c r="J46" s="231">
        <v>188464</v>
      </c>
      <c r="K46" t="s">
        <v>111</v>
      </c>
      <c r="L46" t="s">
        <v>506</v>
      </c>
      <c r="M46">
        <v>8</v>
      </c>
      <c r="N46" s="223">
        <v>42186</v>
      </c>
      <c r="O46" s="223">
        <v>43100</v>
      </c>
    </row>
    <row r="47" spans="1:15" ht="18.75">
      <c r="A47" t="s">
        <v>500</v>
      </c>
      <c r="B47" t="s">
        <v>501</v>
      </c>
      <c r="C47" s="220">
        <v>450</v>
      </c>
      <c r="D47" t="s">
        <v>677</v>
      </c>
      <c r="E47" s="224" t="s">
        <v>179</v>
      </c>
      <c r="F47" t="s">
        <v>442</v>
      </c>
      <c r="G47" s="222" t="s">
        <v>678</v>
      </c>
      <c r="H47" s="226" t="s">
        <v>679</v>
      </c>
      <c r="I47" t="s">
        <v>680</v>
      </c>
      <c r="J47" s="231">
        <v>281054</v>
      </c>
      <c r="K47" t="s">
        <v>111</v>
      </c>
      <c r="L47" t="s">
        <v>506</v>
      </c>
      <c r="M47">
        <v>8</v>
      </c>
      <c r="N47" s="223">
        <v>42186</v>
      </c>
      <c r="O47" s="223">
        <v>43100</v>
      </c>
    </row>
    <row r="48" spans="1:15" ht="18.75">
      <c r="A48" t="s">
        <v>500</v>
      </c>
      <c r="B48" t="s">
        <v>501</v>
      </c>
      <c r="C48" s="220">
        <v>980</v>
      </c>
      <c r="D48" t="s">
        <v>51</v>
      </c>
      <c r="E48" s="224" t="s">
        <v>50</v>
      </c>
      <c r="F48" t="s">
        <v>443</v>
      </c>
      <c r="G48" t="s">
        <v>681</v>
      </c>
      <c r="H48" t="s">
        <v>682</v>
      </c>
      <c r="I48" t="s">
        <v>683</v>
      </c>
      <c r="J48" s="231">
        <v>494311</v>
      </c>
      <c r="K48" t="s">
        <v>111</v>
      </c>
      <c r="L48" t="s">
        <v>506</v>
      </c>
      <c r="M48">
        <v>8</v>
      </c>
      <c r="N48" s="223">
        <v>42186</v>
      </c>
      <c r="O48" s="223">
        <v>43100</v>
      </c>
    </row>
    <row r="49" spans="1:15" ht="18.75">
      <c r="A49" t="s">
        <v>500</v>
      </c>
      <c r="B49" t="s">
        <v>501</v>
      </c>
      <c r="C49" s="220" t="s">
        <v>684</v>
      </c>
      <c r="D49" s="232" t="s">
        <v>685</v>
      </c>
      <c r="E49" s="224" t="s">
        <v>230</v>
      </c>
      <c r="F49" t="s">
        <v>444</v>
      </c>
      <c r="G49" t="s">
        <v>686</v>
      </c>
      <c r="H49" t="s">
        <v>687</v>
      </c>
      <c r="I49" t="s">
        <v>688</v>
      </c>
      <c r="J49" s="231">
        <v>602449</v>
      </c>
      <c r="K49" t="s">
        <v>111</v>
      </c>
      <c r="L49" t="s">
        <v>506</v>
      </c>
      <c r="M49">
        <v>8</v>
      </c>
      <c r="N49" s="223">
        <v>42186</v>
      </c>
      <c r="O49" s="223">
        <v>43100</v>
      </c>
    </row>
    <row r="50" spans="1:15" ht="18.75">
      <c r="A50" t="s">
        <v>500</v>
      </c>
      <c r="B50" t="s">
        <v>501</v>
      </c>
      <c r="C50" s="220">
        <v>360</v>
      </c>
      <c r="D50" t="s">
        <v>49</v>
      </c>
      <c r="E50" s="224" t="s">
        <v>48</v>
      </c>
      <c r="F50" t="s">
        <v>445</v>
      </c>
      <c r="G50" t="s">
        <v>689</v>
      </c>
      <c r="H50" t="s">
        <v>690</v>
      </c>
      <c r="I50" t="s">
        <v>691</v>
      </c>
      <c r="J50" s="231">
        <v>586544</v>
      </c>
      <c r="K50" t="s">
        <v>111</v>
      </c>
      <c r="L50" t="s">
        <v>506</v>
      </c>
      <c r="M50">
        <v>8</v>
      </c>
      <c r="N50" s="223">
        <v>42186</v>
      </c>
      <c r="O50" s="223">
        <v>43100</v>
      </c>
    </row>
    <row r="51" spans="1:15" ht="18.75">
      <c r="A51" t="s">
        <v>500</v>
      </c>
      <c r="B51" t="s">
        <v>501</v>
      </c>
      <c r="C51" s="220">
        <v>550</v>
      </c>
      <c r="D51" s="232" t="s">
        <v>692</v>
      </c>
      <c r="E51" s="224" t="s">
        <v>235</v>
      </c>
      <c r="F51" t="s">
        <v>446</v>
      </c>
      <c r="G51" t="s">
        <v>693</v>
      </c>
      <c r="H51" t="s">
        <v>694</v>
      </c>
      <c r="I51" t="s">
        <v>695</v>
      </c>
      <c r="J51" s="231">
        <v>523071</v>
      </c>
      <c r="K51" t="s">
        <v>111</v>
      </c>
      <c r="L51" t="s">
        <v>506</v>
      </c>
      <c r="M51">
        <v>8</v>
      </c>
      <c r="N51" s="223">
        <v>42186</v>
      </c>
      <c r="O51" s="223">
        <v>43100</v>
      </c>
    </row>
    <row r="52" spans="1:15" ht="18.75">
      <c r="A52" t="s">
        <v>500</v>
      </c>
      <c r="B52" t="s">
        <v>501</v>
      </c>
      <c r="C52" s="220" t="s">
        <v>696</v>
      </c>
      <c r="D52" s="232" t="s">
        <v>697</v>
      </c>
      <c r="E52" s="224" t="s">
        <v>238</v>
      </c>
      <c r="F52" t="s">
        <v>447</v>
      </c>
      <c r="G52" t="s">
        <v>698</v>
      </c>
      <c r="H52" t="s">
        <v>699</v>
      </c>
      <c r="I52" t="s">
        <v>700</v>
      </c>
      <c r="J52" s="231">
        <v>754776</v>
      </c>
      <c r="K52" t="s">
        <v>111</v>
      </c>
      <c r="L52" t="s">
        <v>506</v>
      </c>
      <c r="M52">
        <v>8</v>
      </c>
      <c r="N52" s="223">
        <v>42186</v>
      </c>
      <c r="O52" s="223">
        <v>43100</v>
      </c>
    </row>
    <row r="53" spans="1:15" ht="18.75">
      <c r="A53" t="s">
        <v>500</v>
      </c>
      <c r="B53" t="s">
        <v>501</v>
      </c>
      <c r="C53" s="220">
        <v>640</v>
      </c>
      <c r="D53" t="s">
        <v>46</v>
      </c>
      <c r="E53" s="224" t="s">
        <v>45</v>
      </c>
      <c r="F53" t="s">
        <v>448</v>
      </c>
      <c r="G53" t="s">
        <v>701</v>
      </c>
      <c r="H53" t="s">
        <v>702</v>
      </c>
      <c r="I53" t="s">
        <v>703</v>
      </c>
      <c r="J53" s="231">
        <v>130362</v>
      </c>
      <c r="K53" t="s">
        <v>111</v>
      </c>
      <c r="L53" t="s">
        <v>506</v>
      </c>
      <c r="M53">
        <v>8</v>
      </c>
      <c r="N53" s="223">
        <v>42186</v>
      </c>
      <c r="O53" s="223">
        <v>43100</v>
      </c>
    </row>
    <row r="54" spans="1:15" ht="18.75">
      <c r="A54" t="s">
        <v>500</v>
      </c>
      <c r="B54" t="s">
        <v>501</v>
      </c>
      <c r="C54" s="220" t="s">
        <v>704</v>
      </c>
      <c r="D54" t="s">
        <v>705</v>
      </c>
      <c r="E54" s="224" t="s">
        <v>242</v>
      </c>
      <c r="F54" t="s">
        <v>449</v>
      </c>
      <c r="G54" t="s">
        <v>706</v>
      </c>
      <c r="H54" t="s">
        <v>707</v>
      </c>
      <c r="I54" t="s">
        <v>708</v>
      </c>
      <c r="J54" s="231">
        <v>370140</v>
      </c>
      <c r="K54" t="s">
        <v>111</v>
      </c>
      <c r="L54" t="s">
        <v>506</v>
      </c>
      <c r="M54">
        <v>8</v>
      </c>
      <c r="N54" s="223">
        <v>42186</v>
      </c>
      <c r="O54" s="223">
        <v>43100</v>
      </c>
    </row>
    <row r="55" spans="1:15" ht="18.75">
      <c r="A55" t="s">
        <v>500</v>
      </c>
      <c r="B55" t="s">
        <v>501</v>
      </c>
      <c r="C55" s="220">
        <v>650</v>
      </c>
      <c r="D55" t="s">
        <v>43</v>
      </c>
      <c r="E55" s="224" t="s">
        <v>42</v>
      </c>
      <c r="F55" t="s">
        <v>450</v>
      </c>
      <c r="G55" t="s">
        <v>709</v>
      </c>
      <c r="H55" t="s">
        <v>710</v>
      </c>
      <c r="I55" t="s">
        <v>711</v>
      </c>
      <c r="J55" s="231">
        <v>123711</v>
      </c>
      <c r="K55" t="s">
        <v>111</v>
      </c>
      <c r="L55" t="s">
        <v>506</v>
      </c>
      <c r="M55">
        <v>8</v>
      </c>
      <c r="N55" s="223">
        <v>42186</v>
      </c>
      <c r="O55" s="223">
        <v>43100</v>
      </c>
    </row>
    <row r="56" spans="1:15" ht="18.75">
      <c r="A56" t="s">
        <v>500</v>
      </c>
      <c r="B56" t="s">
        <v>501</v>
      </c>
      <c r="C56" s="220" t="s">
        <v>712</v>
      </c>
      <c r="D56" s="232" t="s">
        <v>713</v>
      </c>
      <c r="E56" s="224" t="s">
        <v>246</v>
      </c>
      <c r="F56" t="s">
        <v>451</v>
      </c>
      <c r="G56" t="s">
        <v>714</v>
      </c>
      <c r="H56" t="s">
        <v>715</v>
      </c>
      <c r="I56" t="s">
        <v>716</v>
      </c>
      <c r="J56" s="231">
        <v>123711</v>
      </c>
      <c r="K56" t="s">
        <v>111</v>
      </c>
      <c r="L56" t="s">
        <v>506</v>
      </c>
      <c r="M56">
        <v>8</v>
      </c>
      <c r="N56" s="223">
        <v>42186</v>
      </c>
      <c r="O56" s="223">
        <v>43100</v>
      </c>
    </row>
    <row r="57" spans="1:15" ht="18.75">
      <c r="A57" t="s">
        <v>500</v>
      </c>
      <c r="B57" t="s">
        <v>501</v>
      </c>
      <c r="C57" s="220" t="s">
        <v>717</v>
      </c>
      <c r="D57" s="232" t="s">
        <v>251</v>
      </c>
      <c r="E57" s="224" t="s">
        <v>249</v>
      </c>
      <c r="F57" t="s">
        <v>452</v>
      </c>
      <c r="G57" t="s">
        <v>718</v>
      </c>
      <c r="H57" t="s">
        <v>719</v>
      </c>
      <c r="I57" t="s">
        <v>720</v>
      </c>
      <c r="J57" s="231">
        <v>123711</v>
      </c>
      <c r="K57" t="s">
        <v>111</v>
      </c>
      <c r="L57" t="s">
        <v>506</v>
      </c>
      <c r="M57">
        <v>8</v>
      </c>
      <c r="N57" s="223">
        <v>42186</v>
      </c>
      <c r="O57" s="223">
        <v>43100</v>
      </c>
    </row>
    <row r="58" spans="1:15" ht="18.75">
      <c r="A58" t="s">
        <v>500</v>
      </c>
      <c r="B58" t="s">
        <v>501</v>
      </c>
      <c r="C58" s="220">
        <v>170</v>
      </c>
      <c r="D58" s="232" t="s">
        <v>721</v>
      </c>
      <c r="E58" s="224" t="s">
        <v>40</v>
      </c>
      <c r="F58" t="s">
        <v>453</v>
      </c>
      <c r="G58" s="222" t="s">
        <v>722</v>
      </c>
      <c r="H58" s="226" t="s">
        <v>723</v>
      </c>
      <c r="I58" t="s">
        <v>724</v>
      </c>
      <c r="J58" s="231">
        <v>136301</v>
      </c>
      <c r="K58" t="s">
        <v>111</v>
      </c>
      <c r="L58" t="s">
        <v>506</v>
      </c>
      <c r="M58">
        <v>8</v>
      </c>
      <c r="N58" s="223">
        <v>42186</v>
      </c>
      <c r="O58" s="223">
        <v>43100</v>
      </c>
    </row>
    <row r="59" spans="1:15" ht="18.75">
      <c r="A59" t="s">
        <v>500</v>
      </c>
      <c r="B59" t="s">
        <v>501</v>
      </c>
      <c r="C59" s="220">
        <v>180</v>
      </c>
      <c r="D59" t="s">
        <v>725</v>
      </c>
      <c r="E59" s="224" t="s">
        <v>38</v>
      </c>
      <c r="F59" t="s">
        <v>467</v>
      </c>
      <c r="G59" t="s">
        <v>726</v>
      </c>
      <c r="H59" t="s">
        <v>727</v>
      </c>
      <c r="I59" t="s">
        <v>728</v>
      </c>
      <c r="J59" s="231">
        <v>136082</v>
      </c>
      <c r="K59" t="s">
        <v>111</v>
      </c>
      <c r="L59" t="s">
        <v>506</v>
      </c>
      <c r="M59">
        <v>8</v>
      </c>
      <c r="N59" s="223">
        <v>42186</v>
      </c>
      <c r="O59" s="223">
        <v>43100</v>
      </c>
    </row>
    <row r="60" spans="1:15" ht="18.75">
      <c r="A60" t="s">
        <v>500</v>
      </c>
      <c r="B60" t="s">
        <v>501</v>
      </c>
      <c r="C60" s="220" t="s">
        <v>729</v>
      </c>
      <c r="D60" t="s">
        <v>730</v>
      </c>
      <c r="E60" s="224" t="s">
        <v>37</v>
      </c>
      <c r="F60" t="s">
        <v>454</v>
      </c>
      <c r="G60" s="222" t="s">
        <v>731</v>
      </c>
      <c r="H60" s="226" t="s">
        <v>732</v>
      </c>
      <c r="I60" t="s">
        <v>733</v>
      </c>
      <c r="J60" s="231">
        <v>209422</v>
      </c>
      <c r="K60" t="s">
        <v>111</v>
      </c>
      <c r="L60" t="s">
        <v>506</v>
      </c>
      <c r="M60">
        <v>8</v>
      </c>
      <c r="N60" s="223">
        <v>42186</v>
      </c>
      <c r="O60" s="223">
        <v>43100</v>
      </c>
    </row>
    <row r="61" spans="1:15" ht="18.75">
      <c r="A61" t="s">
        <v>500</v>
      </c>
      <c r="B61" t="s">
        <v>501</v>
      </c>
      <c r="C61" s="220">
        <v>260</v>
      </c>
      <c r="D61" t="s">
        <v>734</v>
      </c>
      <c r="E61" s="224" t="s">
        <v>35</v>
      </c>
      <c r="F61" t="s">
        <v>455</v>
      </c>
      <c r="G61" t="s">
        <v>735</v>
      </c>
      <c r="H61" t="s">
        <v>736</v>
      </c>
      <c r="I61" t="s">
        <v>737</v>
      </c>
      <c r="J61" s="231">
        <v>262258</v>
      </c>
      <c r="K61" t="s">
        <v>111</v>
      </c>
      <c r="L61" t="s">
        <v>506</v>
      </c>
      <c r="M61">
        <v>8</v>
      </c>
      <c r="N61" s="223">
        <v>42186</v>
      </c>
      <c r="O61" s="223">
        <v>43100</v>
      </c>
    </row>
    <row r="62" spans="1:15" ht="18.75">
      <c r="A62" t="s">
        <v>500</v>
      </c>
      <c r="B62" t="s">
        <v>501</v>
      </c>
      <c r="C62" s="220">
        <v>890</v>
      </c>
      <c r="D62" t="s">
        <v>738</v>
      </c>
      <c r="E62" s="224" t="s">
        <v>33</v>
      </c>
      <c r="F62" t="s">
        <v>456</v>
      </c>
      <c r="G62" t="s">
        <v>739</v>
      </c>
      <c r="H62" t="s">
        <v>740</v>
      </c>
      <c r="I62" t="s">
        <v>741</v>
      </c>
      <c r="J62" s="231">
        <v>354211</v>
      </c>
      <c r="K62" t="s">
        <v>111</v>
      </c>
      <c r="L62" t="s">
        <v>506</v>
      </c>
      <c r="M62">
        <v>8</v>
      </c>
      <c r="N62" s="223">
        <v>42186</v>
      </c>
      <c r="O62" s="223">
        <v>43100</v>
      </c>
    </row>
    <row r="63" spans="1:15" ht="18.75">
      <c r="A63" t="s">
        <v>500</v>
      </c>
      <c r="B63" t="s">
        <v>501</v>
      </c>
      <c r="C63" s="220">
        <v>90</v>
      </c>
      <c r="D63" t="s">
        <v>32</v>
      </c>
      <c r="E63" s="224" t="s">
        <v>267</v>
      </c>
      <c r="F63" t="s">
        <v>457</v>
      </c>
      <c r="G63" s="222" t="s">
        <v>742</v>
      </c>
      <c r="H63" s="226" t="s">
        <v>743</v>
      </c>
      <c r="I63" t="s">
        <v>744</v>
      </c>
      <c r="J63" s="231">
        <v>315158</v>
      </c>
      <c r="K63" t="s">
        <v>111</v>
      </c>
      <c r="L63" t="s">
        <v>506</v>
      </c>
      <c r="M63">
        <v>8</v>
      </c>
      <c r="N63" s="223">
        <v>42186</v>
      </c>
      <c r="O63" s="223">
        <v>43100</v>
      </c>
    </row>
    <row r="64" spans="1:15" ht="18.75">
      <c r="A64" t="s">
        <v>500</v>
      </c>
      <c r="B64" t="s">
        <v>501</v>
      </c>
      <c r="C64" s="220">
        <v>570</v>
      </c>
      <c r="D64" t="s">
        <v>745</v>
      </c>
      <c r="E64" s="224" t="s">
        <v>30</v>
      </c>
      <c r="F64" t="s">
        <v>458</v>
      </c>
      <c r="G64" t="s">
        <v>746</v>
      </c>
      <c r="H64" t="s">
        <v>747</v>
      </c>
      <c r="I64" t="s">
        <v>748</v>
      </c>
      <c r="J64" s="231">
        <v>798202</v>
      </c>
      <c r="K64" t="s">
        <v>111</v>
      </c>
      <c r="L64" t="s">
        <v>506</v>
      </c>
      <c r="M64">
        <v>8</v>
      </c>
      <c r="N64" s="223">
        <v>42186</v>
      </c>
      <c r="O64" s="223">
        <v>43100</v>
      </c>
    </row>
    <row r="65" spans="1:15" ht="18.75">
      <c r="A65" t="s">
        <v>500</v>
      </c>
      <c r="B65" t="s">
        <v>501</v>
      </c>
      <c r="C65" s="220">
        <v>680</v>
      </c>
      <c r="D65" t="s">
        <v>749</v>
      </c>
      <c r="E65" s="224" t="s">
        <v>29</v>
      </c>
      <c r="F65" t="s">
        <v>459</v>
      </c>
      <c r="G65" s="222" t="s">
        <v>750</v>
      </c>
      <c r="H65" s="226" t="s">
        <v>751</v>
      </c>
      <c r="I65" t="s">
        <v>752</v>
      </c>
      <c r="J65" s="231">
        <v>485170</v>
      </c>
      <c r="K65" t="s">
        <v>111</v>
      </c>
      <c r="L65" t="s">
        <v>506</v>
      </c>
      <c r="M65">
        <v>8</v>
      </c>
      <c r="N65" s="223">
        <v>42186</v>
      </c>
      <c r="O65" s="223">
        <v>43100</v>
      </c>
    </row>
    <row r="66" spans="1:15" ht="18.75">
      <c r="A66" t="s">
        <v>500</v>
      </c>
      <c r="B66" t="s">
        <v>501</v>
      </c>
      <c r="C66" s="220">
        <v>990</v>
      </c>
      <c r="D66" t="s">
        <v>28</v>
      </c>
      <c r="E66" s="224" t="s">
        <v>27</v>
      </c>
      <c r="F66" t="s">
        <v>460</v>
      </c>
      <c r="G66" t="s">
        <v>753</v>
      </c>
      <c r="H66" t="s">
        <v>754</v>
      </c>
      <c r="I66" t="s">
        <v>755</v>
      </c>
      <c r="J66" s="231">
        <v>234297</v>
      </c>
      <c r="K66" t="s">
        <v>111</v>
      </c>
      <c r="L66" t="s">
        <v>506</v>
      </c>
      <c r="M66">
        <v>8</v>
      </c>
      <c r="N66" s="223">
        <v>42186</v>
      </c>
      <c r="O66" s="223">
        <v>43100</v>
      </c>
    </row>
    <row r="67" spans="1:15" ht="18.75">
      <c r="A67" t="s">
        <v>500</v>
      </c>
      <c r="B67" t="s">
        <v>501</v>
      </c>
      <c r="C67" s="220" t="s">
        <v>756</v>
      </c>
      <c r="D67" t="s">
        <v>757</v>
      </c>
      <c r="E67" s="224" t="s">
        <v>252</v>
      </c>
      <c r="F67" t="s">
        <v>461</v>
      </c>
      <c r="G67" s="222" t="s">
        <v>758</v>
      </c>
      <c r="H67" s="226" t="s">
        <v>759</v>
      </c>
      <c r="I67" t="s">
        <v>760</v>
      </c>
      <c r="J67" s="231">
        <v>310158</v>
      </c>
      <c r="K67" t="s">
        <v>111</v>
      </c>
      <c r="L67" t="s">
        <v>506</v>
      </c>
      <c r="M67">
        <v>8</v>
      </c>
      <c r="N67" s="223">
        <v>42186</v>
      </c>
      <c r="O67" s="223">
        <v>43100</v>
      </c>
    </row>
    <row r="68" spans="1:15" ht="18.75">
      <c r="A68" t="s">
        <v>500</v>
      </c>
      <c r="B68" t="s">
        <v>501</v>
      </c>
      <c r="C68" s="220" t="s">
        <v>761</v>
      </c>
      <c r="D68" t="s">
        <v>762</v>
      </c>
      <c r="E68" s="224" t="s">
        <v>216</v>
      </c>
      <c r="F68" t="s">
        <v>462</v>
      </c>
      <c r="G68" s="222" t="s">
        <v>763</v>
      </c>
      <c r="H68" s="226" t="s">
        <v>764</v>
      </c>
      <c r="I68" t="s">
        <v>765</v>
      </c>
      <c r="J68" s="231">
        <v>412805</v>
      </c>
      <c r="K68" t="s">
        <v>111</v>
      </c>
      <c r="L68" t="s">
        <v>506</v>
      </c>
      <c r="M68">
        <v>8</v>
      </c>
      <c r="N68" s="223">
        <v>42186</v>
      </c>
      <c r="O68" s="223">
        <v>43100</v>
      </c>
    </row>
    <row r="69" spans="1:15" ht="18.75">
      <c r="A69" t="s">
        <v>500</v>
      </c>
      <c r="B69" t="s">
        <v>501</v>
      </c>
      <c r="C69" s="220">
        <v>580</v>
      </c>
      <c r="D69" t="s">
        <v>26</v>
      </c>
      <c r="E69" s="224" t="s">
        <v>25</v>
      </c>
      <c r="F69" t="s">
        <v>463</v>
      </c>
      <c r="G69" t="s">
        <v>766</v>
      </c>
      <c r="H69" t="s">
        <v>767</v>
      </c>
      <c r="I69" t="s">
        <v>768</v>
      </c>
      <c r="J69" s="231">
        <v>123711</v>
      </c>
      <c r="K69" t="s">
        <v>111</v>
      </c>
      <c r="L69" t="s">
        <v>506</v>
      </c>
      <c r="M69">
        <v>8</v>
      </c>
      <c r="N69" s="223">
        <v>42186</v>
      </c>
      <c r="O69" s="223">
        <v>43100</v>
      </c>
    </row>
    <row r="70" spans="1:15" ht="18.75">
      <c r="A70" t="s">
        <v>500</v>
      </c>
      <c r="B70" t="s">
        <v>501</v>
      </c>
      <c r="C70" s="220">
        <v>690</v>
      </c>
      <c r="D70" t="s">
        <v>24</v>
      </c>
      <c r="E70" s="224" t="s">
        <v>23</v>
      </c>
      <c r="F70" t="s">
        <v>464</v>
      </c>
      <c r="G70" s="222" t="s">
        <v>769</v>
      </c>
      <c r="H70" s="226" t="s">
        <v>770</v>
      </c>
      <c r="I70" t="s">
        <v>771</v>
      </c>
      <c r="J70" s="231">
        <v>123711</v>
      </c>
      <c r="K70" t="s">
        <v>111</v>
      </c>
      <c r="L70" t="s">
        <v>506</v>
      </c>
      <c r="M70">
        <v>8</v>
      </c>
      <c r="N70" s="223">
        <v>42186</v>
      </c>
      <c r="O70" s="223">
        <v>43100</v>
      </c>
    </row>
    <row r="71" spans="1:15" ht="18.75">
      <c r="A71" t="s">
        <v>500</v>
      </c>
      <c r="B71" t="s">
        <v>501</v>
      </c>
      <c r="C71" s="220">
        <v>590</v>
      </c>
      <c r="D71" t="s">
        <v>22</v>
      </c>
      <c r="E71" s="224" t="s">
        <v>276</v>
      </c>
      <c r="F71" t="s">
        <v>465</v>
      </c>
      <c r="G71" t="s">
        <v>772</v>
      </c>
      <c r="H71" t="s">
        <v>773</v>
      </c>
      <c r="I71" t="s">
        <v>774</v>
      </c>
      <c r="J71" s="231">
        <v>441654</v>
      </c>
      <c r="K71" t="s">
        <v>111</v>
      </c>
      <c r="L71" t="s">
        <v>506</v>
      </c>
      <c r="M71">
        <v>8</v>
      </c>
      <c r="N71" s="223">
        <v>42186</v>
      </c>
      <c r="O71" s="223">
        <v>43100</v>
      </c>
    </row>
    <row r="72" spans="1:15" ht="18.75">
      <c r="A72" t="s">
        <v>500</v>
      </c>
      <c r="B72" t="s">
        <v>501</v>
      </c>
      <c r="C72" s="220">
        <v>290</v>
      </c>
      <c r="D72" t="s">
        <v>21</v>
      </c>
      <c r="E72" s="224" t="s">
        <v>279</v>
      </c>
      <c r="F72" t="s">
        <v>466</v>
      </c>
      <c r="G72" t="s">
        <v>775</v>
      </c>
      <c r="H72" t="s">
        <v>776</v>
      </c>
      <c r="I72" t="s">
        <v>777</v>
      </c>
      <c r="J72" s="231">
        <v>211797</v>
      </c>
      <c r="K72" t="s">
        <v>111</v>
      </c>
      <c r="L72" t="s">
        <v>506</v>
      </c>
      <c r="M72">
        <v>8</v>
      </c>
      <c r="N72" s="223">
        <v>42186</v>
      </c>
      <c r="O72" s="223">
        <v>43100</v>
      </c>
    </row>
    <row r="73" spans="1:15">
      <c r="J73" s="231">
        <f>SUM(J2:J72)</f>
        <v>26107132</v>
      </c>
    </row>
  </sheetData>
  <sheetProtection password="EE8F" sheet="1" objects="1" scenarios="1" selectLockedCells="1" selectUnlockedCells="1"/>
  <hyperlinks>
    <hyperlink ref="H8" r:id="rId1"/>
    <hyperlink ref="H11" r:id="rId2"/>
    <hyperlink ref="H15" r:id="rId3"/>
    <hyperlink ref="H47" r:id="rId4"/>
    <hyperlink ref="H19" r:id="rId5"/>
    <hyperlink ref="H20" r:id="rId6"/>
    <hyperlink ref="H21" r:id="rId7"/>
    <hyperlink ref="H23" r:id="rId8"/>
    <hyperlink ref="H24" r:id="rId9"/>
    <hyperlink ref="H28" r:id="rId10"/>
    <hyperlink ref="H30" r:id="rId11"/>
    <hyperlink ref="H31" r:id="rId12"/>
    <hyperlink ref="H35" r:id="rId13"/>
    <hyperlink ref="H42" r:id="rId14"/>
    <hyperlink ref="H41" r:id="rId15"/>
    <hyperlink ref="H43" r:id="rId16"/>
    <hyperlink ref="H44" r:id="rId17"/>
    <hyperlink ref="H58" r:id="rId18"/>
    <hyperlink ref="H60" r:id="rId19"/>
    <hyperlink ref="H67" r:id="rId20"/>
    <hyperlink ref="H63" r:id="rId21"/>
    <hyperlink ref="H65" r:id="rId22"/>
    <hyperlink ref="H70" r:id="rId23"/>
    <hyperlink ref="H68" r:id="rId24"/>
  </hyperlinks>
  <pageMargins left="0.7" right="0.7" top="0.75" bottom="0.75" header="0.3" footer="0.3"/>
  <pageSetup orientation="landscape" r:id="rId2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AEBG Agreement Page</vt:lpstr>
      <vt:lpstr>AEBG Contract Page</vt:lpstr>
      <vt:lpstr>Budget Detail Sheet</vt:lpstr>
      <vt:lpstr>Budget Summary</vt:lpstr>
      <vt:lpstr>Annual Workplan-1</vt:lpstr>
      <vt:lpstr>Annual Workplan-2</vt:lpstr>
      <vt:lpstr>Annual Workplan-3</vt:lpstr>
      <vt:lpstr>Annual Workplan-4</vt:lpstr>
      <vt:lpstr>'AEBG Agreement Page'!Print_Area</vt:lpstr>
      <vt:lpstr>'AEBG Contract Page'!Print_Area</vt:lpstr>
      <vt:lpstr>'Annual Workplan-1'!Print_Area</vt:lpstr>
      <vt:lpstr>'Annual Workplan-2'!Print_Area</vt:lpstr>
      <vt:lpstr>'Annual Workplan-3'!Print_Area</vt:lpstr>
      <vt:lpstr>'Annual Workplan-4'!Print_Area</vt:lpstr>
      <vt:lpstr>'Budget Detail Sheet'!Print_Area</vt:lpstr>
      <vt:lpstr>'Budget Summary'!Print_Area</vt:lpstr>
      <vt:lpstr>'Detail for Agreement Page'!Print_Area</vt:lpstr>
      <vt:lpstr>'Annual Workplan-1'!Print_Titles</vt:lpstr>
      <vt:lpstr>'Annual Workplan-2'!Print_Titles</vt:lpstr>
      <vt:lpstr>'Annual Workplan-3'!Print_Titles</vt:lpstr>
      <vt:lpstr>'Annual Workplan-4'!Print_Titles</vt:lpstr>
      <vt:lpstr>'Budget Detail Sheet'!Print_Titles</vt:lpstr>
      <vt:lpstr>'Detail for Agreement Page'!Print_Titles</vt:lpstr>
    </vt:vector>
  </TitlesOfParts>
  <Company>CCCCO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Rectenwald, Rachael</dc:creator>
  <cp:lastModifiedBy>Overoye, Sage E.</cp:lastModifiedBy>
  <cp:lastPrinted>2017-02-21T23:32:55Z</cp:lastPrinted>
  <dcterms:created xsi:type="dcterms:W3CDTF">2010-09-23T00:14:57Z</dcterms:created>
  <dcterms:modified xsi:type="dcterms:W3CDTF">2017-06-06T19:32:39Z</dcterms:modified>
</cp:coreProperties>
</file>